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zakázky" sheetId="1" r:id="rId1"/>
    <sheet name="01 - Zimní údržba dopravn..." sheetId="2" r:id="rId2"/>
    <sheet name="02 - Zimní údržba objektu..." sheetId="3" r:id="rId3"/>
    <sheet name="03 - Zimní údržba přístup..." sheetId="4" r:id="rId4"/>
    <sheet name="04 - Výřez křoví" sheetId="5" r:id="rId5"/>
    <sheet name="05 - VRN" sheetId="6" r:id="rId6"/>
    <sheet name="Pokyny pro vyplnění" sheetId="7" r:id="rId7"/>
  </sheets>
  <definedNames>
    <definedName name="_xlnm.Print_Area" localSheetId="0">'Rekapitulace zakázky'!$D$4:$AO$33,'Rekapitulace zakázky'!$C$39:$AQ$57</definedName>
    <definedName name="_xlnm.Print_Titles" localSheetId="0">'Rekapitulace zakázky'!$49:$49</definedName>
    <definedName name="_xlnm._FilterDatabase" localSheetId="1" hidden="1">'01 - Zimní údržba dopravn...'!$C$78:$K$148</definedName>
    <definedName name="_xlnm.Print_Area" localSheetId="1">'01 - Zimní údržba dopravn...'!$C$4:$J$36,'01 - Zimní údržba dopravn...'!$C$42:$J$60,'01 - Zimní údržba dopravn...'!$C$66:$K$148</definedName>
    <definedName name="_xlnm.Print_Titles" localSheetId="1">'01 - Zimní údržba dopravn...'!$78:$78</definedName>
    <definedName name="_xlnm._FilterDatabase" localSheetId="2" hidden="1">'02 - Zimní údržba objektu...'!$C$78:$K$88</definedName>
    <definedName name="_xlnm.Print_Area" localSheetId="2">'02 - Zimní údržba objektu...'!$C$4:$J$36,'02 - Zimní údržba objektu...'!$C$42:$J$60,'02 - Zimní údržba objektu...'!$C$66:$K$88</definedName>
    <definedName name="_xlnm.Print_Titles" localSheetId="2">'02 - Zimní údržba objektu...'!$78:$78</definedName>
    <definedName name="_xlnm._FilterDatabase" localSheetId="3" hidden="1">'03 - Zimní údržba přístup...'!$C$77:$K$88</definedName>
    <definedName name="_xlnm.Print_Area" localSheetId="3">'03 - Zimní údržba přístup...'!$C$4:$J$36,'03 - Zimní údržba přístup...'!$C$42:$J$59,'03 - Zimní údržba přístup...'!$C$65:$K$88</definedName>
    <definedName name="_xlnm.Print_Titles" localSheetId="3">'03 - Zimní údržba přístup...'!$77:$77</definedName>
    <definedName name="_xlnm._FilterDatabase" localSheetId="4" hidden="1">'04 - Výřez křoví'!$C$77:$K$174</definedName>
    <definedName name="_xlnm.Print_Area" localSheetId="4">'04 - Výřez křoví'!$C$4:$J$36,'04 - Výřez křoví'!$C$42:$J$59,'04 - Výřez křoví'!$C$65:$K$174</definedName>
    <definedName name="_xlnm.Print_Titles" localSheetId="4">'04 - Výřez křoví'!$77:$77</definedName>
    <definedName name="_xlnm._FilterDatabase" localSheetId="5" hidden="1">'05 - VRN'!$C$76:$K$82</definedName>
    <definedName name="_xlnm.Print_Area" localSheetId="5">'05 - VRN'!$C$4:$J$36,'05 - VRN'!$C$42:$J$58,'05 - VRN'!$C$64:$K$82</definedName>
    <definedName name="_xlnm.Print_Titles" localSheetId="5">'05 - VRN'!$76:$76</definedName>
  </definedNames>
  <calcPr/>
</workbook>
</file>

<file path=xl/calcChain.xml><?xml version="1.0" encoding="utf-8"?>
<calcChain xmlns="http://schemas.openxmlformats.org/spreadsheetml/2006/main">
  <c i="1" r="AY56"/>
  <c r="AX56"/>
  <c i="6" r="BI82"/>
  <c r="BH82"/>
  <c r="BG82"/>
  <c r="BF82"/>
  <c r="T82"/>
  <c r="R82"/>
  <c r="P82"/>
  <c r="BK82"/>
  <c r="J82"/>
  <c r="BE82"/>
  <c r="BI81"/>
  <c r="BH81"/>
  <c r="BG81"/>
  <c r="BF81"/>
  <c r="T81"/>
  <c r="R81"/>
  <c r="P81"/>
  <c r="BK81"/>
  <c r="J81"/>
  <c r="BE81"/>
  <c r="BI80"/>
  <c r="BH80"/>
  <c r="BG80"/>
  <c r="BF80"/>
  <c r="T80"/>
  <c r="R80"/>
  <c r="P80"/>
  <c r="BK80"/>
  <c r="J80"/>
  <c r="BE80"/>
  <c r="BI79"/>
  <c r="F34"/>
  <c i="1" r="BD56"/>
  <c i="6" r="BH79"/>
  <c r="F33"/>
  <c i="1" r="BC56"/>
  <c i="6" r="BG79"/>
  <c r="F32"/>
  <c i="1" r="BB56"/>
  <c i="6" r="BF79"/>
  <c r="J31"/>
  <c i="1" r="AW56"/>
  <c i="6" r="F31"/>
  <c i="1" r="BA56"/>
  <c i="6" r="T79"/>
  <c r="T78"/>
  <c r="T77"/>
  <c r="R79"/>
  <c r="R78"/>
  <c r="R77"/>
  <c r="P79"/>
  <c r="P78"/>
  <c r="P77"/>
  <c i="1" r="AU56"/>
  <c i="6" r="BK79"/>
  <c r="BK78"/>
  <c r="J78"/>
  <c r="BK77"/>
  <c r="J77"/>
  <c r="J56"/>
  <c r="J27"/>
  <c i="1" r="AG56"/>
  <c i="6" r="J79"/>
  <c r="BE79"/>
  <c r="J30"/>
  <c i="1" r="AV56"/>
  <c i="6" r="F30"/>
  <c i="1" r="AZ56"/>
  <c i="6" r="J57"/>
  <c r="F71"/>
  <c r="E69"/>
  <c r="F49"/>
  <c r="E47"/>
  <c r="J36"/>
  <c r="J21"/>
  <c r="E21"/>
  <c r="J73"/>
  <c r="J51"/>
  <c r="J20"/>
  <c r="J18"/>
  <c r="E18"/>
  <c r="F74"/>
  <c r="F52"/>
  <c r="J17"/>
  <c r="J15"/>
  <c r="E15"/>
  <c r="F73"/>
  <c r="F51"/>
  <c r="J14"/>
  <c r="J12"/>
  <c r="J71"/>
  <c r="J49"/>
  <c r="E7"/>
  <c r="E67"/>
  <c r="E45"/>
  <c i="1" r="AY55"/>
  <c r="AX55"/>
  <c i="5"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BH85"/>
  <c r="BG85"/>
  <c r="BF85"/>
  <c r="T85"/>
  <c r="R85"/>
  <c r="P85"/>
  <c r="BK85"/>
  <c r="J85"/>
  <c r="BE85"/>
  <c r="BI83"/>
  <c r="BH83"/>
  <c r="BG83"/>
  <c r="BF83"/>
  <c r="T83"/>
  <c r="R83"/>
  <c r="P83"/>
  <c r="BK83"/>
  <c r="J83"/>
  <c r="BE83"/>
  <c r="BI81"/>
  <c r="F34"/>
  <c i="1" r="BD55"/>
  <c i="5" r="BH81"/>
  <c r="F33"/>
  <c i="1" r="BC55"/>
  <c i="5" r="BG81"/>
  <c r="F32"/>
  <c i="1" r="BB55"/>
  <c i="5" r="BF81"/>
  <c r="J31"/>
  <c i="1" r="AW55"/>
  <c i="5" r="F31"/>
  <c i="1" r="BA55"/>
  <c i="5" r="T81"/>
  <c r="T80"/>
  <c r="T79"/>
  <c r="T78"/>
  <c r="R81"/>
  <c r="R80"/>
  <c r="R79"/>
  <c r="R78"/>
  <c r="P81"/>
  <c r="P80"/>
  <c r="P79"/>
  <c r="P78"/>
  <c i="1" r="AU55"/>
  <c i="5" r="BK81"/>
  <c r="BK80"/>
  <c r="J80"/>
  <c r="BK79"/>
  <c r="J79"/>
  <c r="BK78"/>
  <c r="J78"/>
  <c r="J56"/>
  <c r="J27"/>
  <c i="1" r="AG55"/>
  <c i="5" r="J81"/>
  <c r="BE81"/>
  <c r="J30"/>
  <c i="1" r="AV55"/>
  <c i="5" r="F30"/>
  <c i="1" r="AZ55"/>
  <c i="5" r="J58"/>
  <c r="J57"/>
  <c r="F72"/>
  <c r="E70"/>
  <c r="F49"/>
  <c r="E47"/>
  <c r="J36"/>
  <c r="J21"/>
  <c r="E21"/>
  <c r="J74"/>
  <c r="J51"/>
  <c r="J20"/>
  <c r="J18"/>
  <c r="E18"/>
  <c r="F75"/>
  <c r="F52"/>
  <c r="J17"/>
  <c r="J15"/>
  <c r="E15"/>
  <c r="F74"/>
  <c r="F51"/>
  <c r="J14"/>
  <c r="J12"/>
  <c r="J72"/>
  <c r="J49"/>
  <c r="E7"/>
  <c r="E68"/>
  <c r="E45"/>
  <c i="1" r="AY54"/>
  <c r="AX54"/>
  <c i="4"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F34"/>
  <c i="1" r="BD54"/>
  <c i="4" r="BH81"/>
  <c r="F33"/>
  <c i="1" r="BC54"/>
  <c i="4" r="BG81"/>
  <c r="F32"/>
  <c i="1" r="BB54"/>
  <c i="4" r="BF81"/>
  <c r="J31"/>
  <c i="1" r="AW54"/>
  <c i="4" r="F31"/>
  <c i="1" r="BA54"/>
  <c i="4" r="T81"/>
  <c r="T80"/>
  <c r="T79"/>
  <c r="T78"/>
  <c r="R81"/>
  <c r="R80"/>
  <c r="R79"/>
  <c r="R78"/>
  <c r="P81"/>
  <c r="P80"/>
  <c r="P79"/>
  <c r="P78"/>
  <c i="1" r="AU54"/>
  <c i="4" r="BK81"/>
  <c r="BK80"/>
  <c r="J80"/>
  <c r="BK79"/>
  <c r="J79"/>
  <c r="BK78"/>
  <c r="J78"/>
  <c r="J56"/>
  <c r="J27"/>
  <c i="1" r="AG54"/>
  <c i="4" r="J81"/>
  <c r="BE81"/>
  <c r="J30"/>
  <c i="1" r="AV54"/>
  <c i="4" r="F30"/>
  <c i="1" r="AZ54"/>
  <c i="4" r="J58"/>
  <c r="J57"/>
  <c r="F72"/>
  <c r="E70"/>
  <c r="F49"/>
  <c r="E47"/>
  <c r="J36"/>
  <c r="J21"/>
  <c r="E21"/>
  <c r="J74"/>
  <c r="J51"/>
  <c r="J20"/>
  <c r="J18"/>
  <c r="E18"/>
  <c r="F75"/>
  <c r="F52"/>
  <c r="J17"/>
  <c r="J15"/>
  <c r="E15"/>
  <c r="F74"/>
  <c r="F51"/>
  <c r="J14"/>
  <c r="J12"/>
  <c r="J72"/>
  <c r="J49"/>
  <c r="E7"/>
  <c r="E68"/>
  <c r="E45"/>
  <c i="1" r="AY53"/>
  <c r="AX53"/>
  <c i="3" r="BI87"/>
  <c r="BH87"/>
  <c r="BG87"/>
  <c r="BF87"/>
  <c r="T87"/>
  <c r="T86"/>
  <c r="R87"/>
  <c r="R86"/>
  <c r="P87"/>
  <c r="P86"/>
  <c r="BK87"/>
  <c r="BK86"/>
  <c r="J86"/>
  <c r="J87"/>
  <c r="BE87"/>
  <c r="J59"/>
  <c r="BI84"/>
  <c r="BH84"/>
  <c r="BG84"/>
  <c r="BF84"/>
  <c r="T84"/>
  <c r="R84"/>
  <c r="P84"/>
  <c r="BK84"/>
  <c r="J84"/>
  <c r="BE84"/>
  <c r="BI82"/>
  <c r="F34"/>
  <c i="1" r="BD53"/>
  <c i="3" r="BH82"/>
  <c r="F33"/>
  <c i="1" r="BC53"/>
  <c i="3" r="BG82"/>
  <c r="F32"/>
  <c i="1" r="BB53"/>
  <c i="3" r="BF82"/>
  <c r="J31"/>
  <c i="1" r="AW53"/>
  <c i="3" r="F31"/>
  <c i="1" r="BA53"/>
  <c i="3" r="T82"/>
  <c r="T81"/>
  <c r="T80"/>
  <c r="T79"/>
  <c r="R82"/>
  <c r="R81"/>
  <c r="R80"/>
  <c r="R79"/>
  <c r="P82"/>
  <c r="P81"/>
  <c r="P80"/>
  <c r="P79"/>
  <c i="1" r="AU53"/>
  <c i="3" r="BK82"/>
  <c r="BK81"/>
  <c r="J81"/>
  <c r="BK80"/>
  <c r="J80"/>
  <c r="BK79"/>
  <c r="J79"/>
  <c r="J56"/>
  <c r="J27"/>
  <c i="1" r="AG53"/>
  <c i="3" r="J82"/>
  <c r="BE82"/>
  <c r="J30"/>
  <c i="1" r="AV53"/>
  <c i="3" r="F30"/>
  <c i="1" r="AZ53"/>
  <c i="3" r="J58"/>
  <c r="J57"/>
  <c r="F73"/>
  <c r="E71"/>
  <c r="F49"/>
  <c r="E47"/>
  <c r="J36"/>
  <c r="J21"/>
  <c r="E21"/>
  <c r="J75"/>
  <c r="J51"/>
  <c r="J20"/>
  <c r="J18"/>
  <c r="E18"/>
  <c r="F76"/>
  <c r="F52"/>
  <c r="J17"/>
  <c r="J15"/>
  <c r="E15"/>
  <c r="F75"/>
  <c r="F51"/>
  <c r="J14"/>
  <c r="J12"/>
  <c r="J73"/>
  <c r="J49"/>
  <c r="E7"/>
  <c r="E69"/>
  <c r="E45"/>
  <c i="1" r="AY52"/>
  <c r="AX52"/>
  <c i="2"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T138"/>
  <c r="R139"/>
  <c r="R138"/>
  <c r="P139"/>
  <c r="P138"/>
  <c r="BK139"/>
  <c r="BK138"/>
  <c r="J138"/>
  <c r="J139"/>
  <c r="BE139"/>
  <c r="J59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BH86"/>
  <c r="BG86"/>
  <c r="BF86"/>
  <c r="T86"/>
  <c r="R86"/>
  <c r="P86"/>
  <c r="BK86"/>
  <c r="J86"/>
  <c r="BE86"/>
  <c r="BI84"/>
  <c r="BH84"/>
  <c r="BG84"/>
  <c r="BF84"/>
  <c r="T84"/>
  <c r="R84"/>
  <c r="P84"/>
  <c r="BK84"/>
  <c r="J84"/>
  <c r="BE84"/>
  <c r="BI82"/>
  <c r="F34"/>
  <c i="1" r="BD52"/>
  <c i="2" r="BH82"/>
  <c r="F33"/>
  <c i="1" r="BC52"/>
  <c i="2" r="BG82"/>
  <c r="F32"/>
  <c i="1" r="BB52"/>
  <c i="2" r="BF82"/>
  <c r="J31"/>
  <c i="1" r="AW52"/>
  <c i="2" r="F31"/>
  <c i="1" r="BA52"/>
  <c i="2" r="T82"/>
  <c r="T81"/>
  <c r="T80"/>
  <c r="T79"/>
  <c r="R82"/>
  <c r="R81"/>
  <c r="R80"/>
  <c r="R79"/>
  <c r="P82"/>
  <c r="P81"/>
  <c r="P80"/>
  <c r="P79"/>
  <c i="1" r="AU52"/>
  <c i="2" r="BK82"/>
  <c r="BK81"/>
  <c r="J81"/>
  <c r="BK80"/>
  <c r="J80"/>
  <c r="BK79"/>
  <c r="J79"/>
  <c r="J56"/>
  <c r="J27"/>
  <c i="1" r="AG52"/>
  <c i="2" r="J82"/>
  <c r="BE82"/>
  <c r="J30"/>
  <c i="1" r="AV52"/>
  <c i="2" r="F30"/>
  <c i="1" r="AZ52"/>
  <c i="2" r="J58"/>
  <c r="J57"/>
  <c r="F73"/>
  <c r="E71"/>
  <c r="F49"/>
  <c r="E47"/>
  <c r="J36"/>
  <c r="J21"/>
  <c r="E21"/>
  <c r="J75"/>
  <c r="J51"/>
  <c r="J20"/>
  <c r="J18"/>
  <c r="E18"/>
  <c r="F76"/>
  <c r="F52"/>
  <c r="J17"/>
  <c r="J15"/>
  <c r="E15"/>
  <c r="F75"/>
  <c r="F51"/>
  <c r="J14"/>
  <c r="J12"/>
  <c r="J73"/>
  <c r="J49"/>
  <c r="E7"/>
  <c r="E69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6"/>
  <c r="AN56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<sst xmlns="http://schemas.openxmlformats.org/spreadsheetml/2006/main">
  <si>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</si>
  <si>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</si>
  <si>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</si>
  <si>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</si>
  <si>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</si>
  <si>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</si>
  <si>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</si>
  <si>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{d647ba67-51c8-45ac-baca-5e7062aa781f}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</si>
  <si>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</si>
  <si>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</si>
  <si>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</si>
  <si>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</si>
  <si>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</si>
  <si>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</si>
  <si>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</si>
  <si>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</si>
  <si>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64018083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</si>
  <si>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</si>
  <si>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Zakázka:</t>
  </si>
  <si>
    <t>Zimní údržba a odstraňování sněhu u ST Pardubice 2018 -2019</t>
  </si>
  <si>
    <t>KSO:</t>
  </si>
  <si>
    <t/>
  </si>
  <si>
    <t>CC-CZ:</t>
  </si>
  <si>
    <t>Místo:</t>
  </si>
  <si>
    <t xml:space="preserve"> </t>
  </si>
  <si>
    <t>Datum:</t>
  </si>
  <si>
    <t>8. 8. 2018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</si>
  <si>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</si>
  <si>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</si>
  <si>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</si>
  <si>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</si>
  <si>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</si>
  <si>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</si>
  <si>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</si>
  <si>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</si>
  <si>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</si>
  <si>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</si>
  <si>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</si>
  <si>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</si>
  <si>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</si>
  <si>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</si>
  <si>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</si>
  <si>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</si>
  <si>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</si>
  <si>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</si>
  <si>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</si>
  <si>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</si>
  <si>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</si>
  <si>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</si>
  <si>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</si>
  <si>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</si>
  <si>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</si>
  <si>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</si>
  <si>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</si>
  <si>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</si>
  <si>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</si>
  <si>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</si>
  <si>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</si>
  <si>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</si>
  <si>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</si>
  <si>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</si>
  <si>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</si>
  <si>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</si>
  <si>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</si>
  <si>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</si>
  <si>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</si>
  <si>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</si>
  <si>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</si>
  <si>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</si>
  <si>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</si>
  <si>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</si>
  <si>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</si>
  <si>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</si>
  <si>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</si>
  <si>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</si>
  <si>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</si>
  <si>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Zimní údržba dopravní cesty</t>
  </si>
  <si>
    <t>STA</t>
  </si>
  <si>
    <t>1</t>
  </si>
  <si>
    <t>{c5fffb57-99e8-4114-92a4-69c0dd9d09ea}</t>
  </si>
  <si>
    <t>2</t>
  </si>
  <si>
    <t>02</t>
  </si>
  <si>
    <t>Zimní údržba objektu SMT</t>
  </si>
  <si>
    <t>{c54e6cf9-0af7-419b-8e54-5e2f37e16bdf}</t>
  </si>
  <si>
    <t>03</t>
  </si>
  <si>
    <t>Zimní údržba přístupových cest</t>
  </si>
  <si>
    <t>{03288765-7352-43bd-a7fb-c934b8155db6}</t>
  </si>
  <si>
    <t>04</t>
  </si>
  <si>
    <t>Výřez křoví</t>
  </si>
  <si>
    <t>{7286aee0-93c9-4f16-a4d9-fc50464ba250}</t>
  </si>
  <si>
    <t>05</t>
  </si>
  <si>
    <t>VRN</t>
  </si>
  <si>
    <t>{dfa6f120-bcee-4283-bbf3-a19cf44a99c7}</t>
  </si>
  <si>
    <t>1) Krycí list soupisu</t>
  </si>
  <si>
    <t>2) Rekapitulace</t>
  </si>
  <si>
    <t>3) Soupis prací</t>
  </si>
  <si>
    <t>Zpět na list:</t>
  </si>
  <si>
    <t>Rekapitulace zakázky</t>
  </si>
  <si>
    <t>KRYCÍ LIST SOUPISU</t>
  </si>
  <si>
    <t>Objekt:</t>
  </si>
  <si>
    <t>01 - Zimní údržba dopravní cesty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</si>
  <si>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</si>
  <si>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</si>
  <si>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</si>
  <si>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</si>
  <si>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</si>
  <si>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</si>
  <si>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</si>
  <si>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</si>
  <si>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</si>
  <si>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</si>
  <si>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</si>
  <si>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</si>
  <si>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</si>
  <si>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</si>
  <si>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</si>
  <si>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</si>
  <si>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</si>
  <si>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</si>
  <si>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</si>
  <si>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</si>
  <si>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</si>
  <si>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</si>
  <si>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</si>
  <si>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</si>
  <si>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</si>
  <si>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5</t>
  </si>
  <si>
    <t>Komunikace pozemní</t>
  </si>
  <si>
    <t>K</t>
  </si>
  <si>
    <t>5902005010</t>
  </si>
  <si>
    <t>Operativní odstranění závad na železničním spodku nebo svršku</t>
  </si>
  <si>
    <t>hod</t>
  </si>
  <si>
    <t>Sborník UOŽI 01 2018</t>
  </si>
  <si>
    <t>4</t>
  </si>
  <si>
    <t>945312669</t>
  </si>
  <si>
    <t>PSC</t>
  </si>
  <si>
    <t>Poznámka k souboru cen:_x000d_
1. V cenách jsou započteny náklady na odstranění závad nebo překážek v dohodnutém časovém limitu. 2. V cenách nejsou obsaženy náklady na odstranění překážky způsobené sněhem nebo ledem.</t>
  </si>
  <si>
    <t>5903005010</t>
  </si>
  <si>
    <t>Příprava výhybky jednoduché na provoz v zimě s jedním závěrem 1:5,7 až 1:12; 14° až 4,5°</t>
  </si>
  <si>
    <t>kus</t>
  </si>
  <si>
    <t>982017666</t>
  </si>
  <si>
    <t>Poznámka k souboru cen:_x000d_
1. V cenách jsou započteny náklady na odstranění nánosu, nečistot, čištění žlábků a odvodňovacích systémů, žlabů u závěrů a ve výměnové části, rozprostření výzisku na terén nebo naložení na dopravní prostředek.</t>
  </si>
  <si>
    <t>3</t>
  </si>
  <si>
    <t>5903005020</t>
  </si>
  <si>
    <t>Příprava výhybky jednoduché na provoz v zimě s více závěry 1:7,5 až 1:11; 14° až 5°</t>
  </si>
  <si>
    <t>-1195577986</t>
  </si>
  <si>
    <t>5903005030</t>
  </si>
  <si>
    <t>Příprava výhybky jednoduché na provoz v zimě s více závěry 1:12 až 1:18,5; 4,5°až 3°</t>
  </si>
  <si>
    <t>-1337291720</t>
  </si>
  <si>
    <t>36</t>
  </si>
  <si>
    <t>M</t>
  </si>
  <si>
    <t>5955101025</t>
  </si>
  <si>
    <t>Kamenivo drcené drť frakce 4/8</t>
  </si>
  <si>
    <t>t</t>
  </si>
  <si>
    <t>8</t>
  </si>
  <si>
    <t>1873548919</t>
  </si>
  <si>
    <t>5903005040</t>
  </si>
  <si>
    <t>Příprava výhybky jednoduché na provoz v zimě s více závěry a PHS 1:7,5 až 1:9; 14° až 5°</t>
  </si>
  <si>
    <t>-1638206768</t>
  </si>
  <si>
    <t>6</t>
  </si>
  <si>
    <t>5903005050</t>
  </si>
  <si>
    <t>Příprava výhybky jednoduché na provoz v zimě s více závěry a PHS 1:11 a 1:12</t>
  </si>
  <si>
    <t>-918603871</t>
  </si>
  <si>
    <t>7</t>
  </si>
  <si>
    <t>5903005060</t>
  </si>
  <si>
    <t>Příprava výhybky jednoduché na provoz v zimě s více závěry a PHS 1:14 a 1:18,5</t>
  </si>
  <si>
    <t>434797315</t>
  </si>
  <si>
    <t>5903005070</t>
  </si>
  <si>
    <t>Příprava výhybky jednoduché na provoz v zimě s více závěry a PHS 1:26,5 a menším</t>
  </si>
  <si>
    <t>-838410889</t>
  </si>
  <si>
    <t>9</t>
  </si>
  <si>
    <t>5903007010</t>
  </si>
  <si>
    <t>Příprava výhybky křižovatkové na provoz v zimě celé</t>
  </si>
  <si>
    <t>-233800822</t>
  </si>
  <si>
    <t>Poznámka k souboru cen:_x000d_
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</si>
  <si>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10</t>
  </si>
  <si>
    <t>5903007020</t>
  </si>
  <si>
    <t>Příprava výhybky křižovatkové na provoz v zimě poloviční</t>
  </si>
  <si>
    <t>1517868427</t>
  </si>
  <si>
    <t>11</t>
  </si>
  <si>
    <t>5903007030</t>
  </si>
  <si>
    <t>Příprava výhybky křižovatkové na provoz v zimě celé s PHS</t>
  </si>
  <si>
    <t>920678265</t>
  </si>
  <si>
    <t>12</t>
  </si>
  <si>
    <t>5903010010</t>
  </si>
  <si>
    <t>Uložení posypového materiálu na místo potřeby</t>
  </si>
  <si>
    <t>m3</t>
  </si>
  <si>
    <t>-1503433335</t>
  </si>
  <si>
    <t>Poznámka k souboru cen:_x000d_
1. V ceně jsou započteny náklady na naložení posypu na dopravní prostředek, manipulaci a uložení na místo podle požadavku objednatele. 2. V ceně nejsou obsaženy náklady na dodávku materiálu a dopravu.</t>
  </si>
  <si>
    <t>13</t>
  </si>
  <si>
    <t>5903015010</t>
  </si>
  <si>
    <t>Protisněhové zábrany zásněžky montáž</t>
  </si>
  <si>
    <t>2107038188</t>
  </si>
  <si>
    <t>Poznámka k souboru cen:_x000d_
1. V cenách jsou započteny náklady na roznesení, montáž, ukotvení nebo demontáž rozebrání, snesení a naložení na dopravní prostředek a uložení.</t>
  </si>
  <si>
    <t>14</t>
  </si>
  <si>
    <t>5903015020</t>
  </si>
  <si>
    <t>Protisněhové zábrany zásněžky demontáž</t>
  </si>
  <si>
    <t>1624608140</t>
  </si>
  <si>
    <t>5903015030</t>
  </si>
  <si>
    <t>Protisněhové zábrany ploty montáž</t>
  </si>
  <si>
    <t>m</t>
  </si>
  <si>
    <t>1625759735</t>
  </si>
  <si>
    <t>16</t>
  </si>
  <si>
    <t>5903015040</t>
  </si>
  <si>
    <t>Protisněhové zábrany ploty demontáž</t>
  </si>
  <si>
    <t>1075977353</t>
  </si>
  <si>
    <t>17</t>
  </si>
  <si>
    <t>5903020020</t>
  </si>
  <si>
    <t>Odstranění sněhu a ledu z kolejí ručně</t>
  </si>
  <si>
    <t>-814710643</t>
  </si>
  <si>
    <t>Poznámka k souboru cen:_x000d_
1. V cenách jsou započteny náklady na práce v zimních podmínkách, manipulaci, naložení sněhu na dopravní prostředek a uložení na úložišti.</t>
  </si>
  <si>
    <t>18</t>
  </si>
  <si>
    <t>5903020030</t>
  </si>
  <si>
    <t>Odstranění sněhu a ledu z kolejí hnacím vozidlem s pluhem</t>
  </si>
  <si>
    <t>-1295486007</t>
  </si>
  <si>
    <t>19</t>
  </si>
  <si>
    <t>5903020040</t>
  </si>
  <si>
    <t>Odstranění sněhu a ledu z kolejí kolejovou frézou</t>
  </si>
  <si>
    <t>1921562020</t>
  </si>
  <si>
    <t>20</t>
  </si>
  <si>
    <t>5903020050</t>
  </si>
  <si>
    <t>Odstranění sněhu a ledu z kolejí kolejovým pluhem</t>
  </si>
  <si>
    <t>-1084085300</t>
  </si>
  <si>
    <t>5903020110</t>
  </si>
  <si>
    <t>Odstranění sněhu a ledu z výhybek ručně</t>
  </si>
  <si>
    <t>826045024</t>
  </si>
  <si>
    <t>22</t>
  </si>
  <si>
    <t>5903030010</t>
  </si>
  <si>
    <t>Oprava vymrzlé konstrukce přejezdu snížením podsypu</t>
  </si>
  <si>
    <t>-1619333292</t>
  </si>
  <si>
    <t>Poznámka k souboru cen:_x000d_
1. V cenách jsou započteny náklady na naložení na dopravní prostředek a uložení na úložiši.</t>
  </si>
  <si>
    <t>23</t>
  </si>
  <si>
    <t>5903030020</t>
  </si>
  <si>
    <t>Oprava vymrzlé konstrukce přejezdu vyrovnáním podsypu</t>
  </si>
  <si>
    <t>1892591409</t>
  </si>
  <si>
    <t>24</t>
  </si>
  <si>
    <t>5903030030</t>
  </si>
  <si>
    <t>Oprava vymrzlé konstrukce koleje nebo výhybky vložení podložek</t>
  </si>
  <si>
    <t>1528989074</t>
  </si>
  <si>
    <t>25</t>
  </si>
  <si>
    <t>5903030040</t>
  </si>
  <si>
    <t>Oprava vymrzlé konstrukce koleje nebo výhybky vyjmutí podložek</t>
  </si>
  <si>
    <t>-1307086370</t>
  </si>
  <si>
    <t>26</t>
  </si>
  <si>
    <t>5903035010</t>
  </si>
  <si>
    <t>Rozmrazení pohyblivých částí teplým vzduchem</t>
  </si>
  <si>
    <t>1239524168</t>
  </si>
  <si>
    <t>Poznámka k souboru cen:_x000d_
1. V cenách jsou započteny náklady na uvolnění součástí teplým vzduchem.</t>
  </si>
  <si>
    <t>27</t>
  </si>
  <si>
    <t>R1</t>
  </si>
  <si>
    <t>1515382566</t>
  </si>
  <si>
    <t>28</t>
  </si>
  <si>
    <t>R2</t>
  </si>
  <si>
    <t>853512043</t>
  </si>
  <si>
    <t>29</t>
  </si>
  <si>
    <t>R3</t>
  </si>
  <si>
    <t>645134950</t>
  </si>
  <si>
    <t>OST</t>
  </si>
  <si>
    <t>Ostatní</t>
  </si>
  <si>
    <t>30</t>
  </si>
  <si>
    <t>9903100100</t>
  </si>
  <si>
    <t>Přeprava mechanizace na místo prováděných prací o hmotnosti do 12 t přes 50 do 100 km</t>
  </si>
  <si>
    <t>512</t>
  </si>
  <si>
    <t>1859877164</t>
  </si>
  <si>
    <t>Poznámka k souboru cen:_x000d_
Ceny jsou určeny pro dopravu mechanizmů na místo prováděných prací po silnici i po kolejích.V ceně jsou započteny i náklady na zpáteční cestu dopravního prostředku. Měrnou jednotkou je kus přepravovaného stroje.</t>
  </si>
  <si>
    <t>31</t>
  </si>
  <si>
    <t>9903100200</t>
  </si>
  <si>
    <t>Přeprava mechanizace na místo prováděných prací o hmotnosti do 12 t do 200 km</t>
  </si>
  <si>
    <t>-1545942452</t>
  </si>
  <si>
    <t>33</t>
  </si>
  <si>
    <t>9903200100</t>
  </si>
  <si>
    <t>Přeprava mechanizace na místo prováděných prací o hmotnosti přes 12 t přes 50 do 100 km</t>
  </si>
  <si>
    <t>-787703146</t>
  </si>
  <si>
    <t>34</t>
  </si>
  <si>
    <t>9903200200</t>
  </si>
  <si>
    <t>Přeprava mechanizace na místo prováděných prací o hmotnosti přes 12 t do 200 km</t>
  </si>
  <si>
    <t>-1615888361</t>
  </si>
  <si>
    <t>35</t>
  </si>
  <si>
    <t>5953104000</t>
  </si>
  <si>
    <t>Protisněhové ploty plastové</t>
  </si>
  <si>
    <t>-441465942</t>
  </si>
  <si>
    <t>32</t>
  </si>
  <si>
    <t>R4</t>
  </si>
  <si>
    <t>993851333</t>
  </si>
  <si>
    <t>02 - Zimní údržba objektu SMT</t>
  </si>
  <si>
    <t xml:space="preserve">    9 - Ostatní konstrukce a práce, bourání</t>
  </si>
  <si>
    <t>-1588667626</t>
  </si>
  <si>
    <t>5903020010</t>
  </si>
  <si>
    <t>Odstranění sněhu a ledu z nástupišť a komunikací ručně</t>
  </si>
  <si>
    <t>960802826</t>
  </si>
  <si>
    <t>Ostatní konstrukce a práce, bourání</t>
  </si>
  <si>
    <t>938906311</t>
  </si>
  <si>
    <t>Osekání ledu z koleje nebo průjezdného profilu ručně</t>
  </si>
  <si>
    <t>CS ÚRS 2018 01</t>
  </si>
  <si>
    <t>-1703089510</t>
  </si>
  <si>
    <t xml:space="preserve">Poznámka k souboru cen:_x000d_
1. V cenách jsou započteny i náklady na naložení odstraňovaného materiálu na dopravní prostředek nebo odhození do 3 m. 2. V cenách nejsou započteny náklady na vodorovné přemístění odstraňovaných materiálů; tyto práce se oceňují cenami 163 23-1 . Vodorovné přemístění rubaniny bez naložení avšak se složením. 3. Množství jednotek se u variant -6111 a -6112 určuje v m3 odstraňovaného materiálu. 4. U variant -6311 a -6312 množství jednotek se určuje v hodinách práce podle záznamu ve stavebním deníku. </t>
  </si>
  <si>
    <t>03 - Zimní údržba přístupových cest</t>
  </si>
  <si>
    <t>N00 - Nepojmenované práce</t>
  </si>
  <si>
    <t xml:space="preserve">    N01 - Nepojmenovaný díl</t>
  </si>
  <si>
    <t>N00</t>
  </si>
  <si>
    <t>Nepojmenované práce</t>
  </si>
  <si>
    <t>N01</t>
  </si>
  <si>
    <t>Nepojmenovaný díl</t>
  </si>
  <si>
    <t>m2</t>
  </si>
  <si>
    <t>176493374</t>
  </si>
  <si>
    <t>-1712844585</t>
  </si>
  <si>
    <t>R5</t>
  </si>
  <si>
    <t>-1093160229</t>
  </si>
  <si>
    <t>R6</t>
  </si>
  <si>
    <t>49156745</t>
  </si>
  <si>
    <t>R7</t>
  </si>
  <si>
    <t>-1129932087</t>
  </si>
  <si>
    <t>R8</t>
  </si>
  <si>
    <t>1874327495</t>
  </si>
  <si>
    <t>5953107000</t>
  </si>
  <si>
    <t>Zásobník na posypový materiál kovový</t>
  </si>
  <si>
    <t>-1736948104</t>
  </si>
  <si>
    <t>-2062223889</t>
  </si>
  <si>
    <t>04 - Výřez křoví</t>
  </si>
  <si>
    <t>5904020010</t>
  </si>
  <si>
    <t>Vyřezání křovin porost řídký 1 až 5 kusů stonků na m2 plochy sklon terénu do 1:2</t>
  </si>
  <si>
    <t>-317376073</t>
  </si>
  <si>
    <t>Poznámka k souboru cen:_x000d_
1. V cenách jsou započteny náklady na vyřezání a likvidaci výřezu spálením štěpkováním nebo jeho naložení na dopravní prostředek a uložení na skládku. 2. V cenách nejsou obsaženy náklady na dopravu a skládkovné.</t>
  </si>
  <si>
    <t>5904020020</t>
  </si>
  <si>
    <t>Vyřezání křovin porost řídký 1 až 5 kusů stonků na m2 plochy sklon terénu přes 1:2</t>
  </si>
  <si>
    <t>836578010</t>
  </si>
  <si>
    <t>5904020110</t>
  </si>
  <si>
    <t>Vyřezání křovin porost hustý 6 a více kusů stonků na m2 plochy sklon terénu do 1:2</t>
  </si>
  <si>
    <t>-1187246051</t>
  </si>
  <si>
    <t>5904020120</t>
  </si>
  <si>
    <t>Vyřezání křovin porost hustý 6 a více kusů stonků na m2 plochy sklon terénu přes 1:2</t>
  </si>
  <si>
    <t>791268014</t>
  </si>
  <si>
    <t>5904035010</t>
  </si>
  <si>
    <t>Kácení stromů se sklonem terénu do 1:2 obvodem kmene od 31 do 63 cm</t>
  </si>
  <si>
    <t>-1932676209</t>
  </si>
  <si>
    <t>Poznámka k souboru cen:_x000d_
1. V cenách jsou započteny náklady na kácení, odvětvení a rozřezání kmene na metry, snesení a likvidaci odpadu spálením štěpkováním nebo jeho naložení na dopravní prostředek a uložení na skládku. Obvod kmene je měřen ve výšce 1,3 m od úrovně terénu. 2. V cenách nejsou obsaženy náklady na dopravu a skládkovné.</t>
  </si>
  <si>
    <t>5904035020</t>
  </si>
  <si>
    <t>Kácení stromů se sklonem terénu do 1:2 obvodem kmene přes 63 do 80 cm</t>
  </si>
  <si>
    <t>-2127387224</t>
  </si>
  <si>
    <t>5904035030</t>
  </si>
  <si>
    <t>Kácení stromů se sklonem terénu do 1:2 obvodem kmene přes 80 do 157 cm</t>
  </si>
  <si>
    <t>1009567909</t>
  </si>
  <si>
    <t>5904035040</t>
  </si>
  <si>
    <t>Kácení stromů se sklonem terénu do 1:2 obvodem kmene přes 157 do 220 cm</t>
  </si>
  <si>
    <t>1768672893</t>
  </si>
  <si>
    <t>5904035050</t>
  </si>
  <si>
    <t>Kácení stromů se sklonem terénu do 1:2 obvodem kmene přes 220 do 283 cm</t>
  </si>
  <si>
    <t>851910695</t>
  </si>
  <si>
    <t>5904035060</t>
  </si>
  <si>
    <t>Kácení stromů se sklonem terénu do 1:2 obvodem kmene přes 283 cm</t>
  </si>
  <si>
    <t>-2104914212</t>
  </si>
  <si>
    <t>5904035110</t>
  </si>
  <si>
    <t>Kácení stromů se sklonem terénu přes 1:2 obvodem kmene od 31 do 63 cm</t>
  </si>
  <si>
    <t>-1404285724</t>
  </si>
  <si>
    <t>5904035120</t>
  </si>
  <si>
    <t>Kácení stromů se sklonem terénu přes 1:2 obvodem kmene přes 63 do 80 cm</t>
  </si>
  <si>
    <t>-1422363434</t>
  </si>
  <si>
    <t>5904035130</t>
  </si>
  <si>
    <t>Kácení stromů se sklonem terénu přes 1:2 obvodem kmene přes 80 do 157 cm</t>
  </si>
  <si>
    <t>-515192519</t>
  </si>
  <si>
    <t>5904035140</t>
  </si>
  <si>
    <t>Kácení stromů se sklonem terénu přes 1:2 obvodem kmene přes 157 do 220 cm</t>
  </si>
  <si>
    <t>-196314913</t>
  </si>
  <si>
    <t>5904035150</t>
  </si>
  <si>
    <t>Kácení stromů se sklonem terénu přes 1:2 obvodem kmene přes 220 do 283 cm</t>
  </si>
  <si>
    <t>1711760693</t>
  </si>
  <si>
    <t>5904035160</t>
  </si>
  <si>
    <t>Kácení stromů se sklonem terénu přes 1:2 obvodem kmene přes 283 cm</t>
  </si>
  <si>
    <t>-1022893987</t>
  </si>
  <si>
    <t>5904040010</t>
  </si>
  <si>
    <t>Rizikové kácení stromů listnatých se sklonem terénu do 1:2 obvodem kmene od 31 do 63 cm</t>
  </si>
  <si>
    <t>1762359701</t>
  </si>
  <si>
    <t>Poznámka k souboru cen:_x000d_
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</si>
  <si>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5904040020</t>
  </si>
  <si>
    <t>Rizikové kácení stromů listnatých se sklonem terénu do 1:2 obvodem kmene přes 63 do 80 cm</t>
  </si>
  <si>
    <t>1916197034</t>
  </si>
  <si>
    <t>5904040030</t>
  </si>
  <si>
    <t>Rizikové kácení stromů listnatých se sklonem terénu do 1:2 obvodem kmene přes 80 do 157 cm</t>
  </si>
  <si>
    <t>-1014663185</t>
  </si>
  <si>
    <t>5904040040</t>
  </si>
  <si>
    <t>Rizikové kácení stromů listnatých se sklonem terénu do 1:2 obvodem kmene přes 157 do 220 cm</t>
  </si>
  <si>
    <t>2062630254</t>
  </si>
  <si>
    <t>5904040050</t>
  </si>
  <si>
    <t>Rizikové kácení stromů listnatých se sklonem terénu do 1:2 obvodem kmene přes 220 do 283 cm</t>
  </si>
  <si>
    <t>-1064573724</t>
  </si>
  <si>
    <t>5904040060</t>
  </si>
  <si>
    <t>Rizikové kácení stromů listnatých se sklonem terénu do 1:2 obvodem kmene přes 283 cm</t>
  </si>
  <si>
    <t>-600003232</t>
  </si>
  <si>
    <t>5904040110</t>
  </si>
  <si>
    <t>Rizikové kácení stromů listnatých se sklonem terénu přes 1:2 obvodem kmene od 31 do 63 cm</t>
  </si>
  <si>
    <t>1868442833</t>
  </si>
  <si>
    <t>5904040120</t>
  </si>
  <si>
    <t>Rizikové kácení stromů listnatých se sklonem terénu přes 1:2 obvodem kmene přes 63 do 80 cm</t>
  </si>
  <si>
    <t>-1050625648</t>
  </si>
  <si>
    <t>5904040130</t>
  </si>
  <si>
    <t>Rizikové kácení stromů listnatých se sklonem terénu přes 1:2 obvodem kmene přes 80 do 157 cm</t>
  </si>
  <si>
    <t>-683504450</t>
  </si>
  <si>
    <t>5904040140</t>
  </si>
  <si>
    <t>Rizikové kácení stromů listnatých se sklonem terénu přes 1:2 obvodem kmene přes 157 do 220 cm</t>
  </si>
  <si>
    <t>1940305715</t>
  </si>
  <si>
    <t>5904040150</t>
  </si>
  <si>
    <t>Rizikové kácení stromů listnatých se sklonem terénu přes 1:2 obvodem kmene přes 220 do 283 cm</t>
  </si>
  <si>
    <t>-1155527486</t>
  </si>
  <si>
    <t>5904040160</t>
  </si>
  <si>
    <t>Rizikové kácení stromů listnatých se sklonem terénu přes 1:2 obvodem kmene přes 283 cm</t>
  </si>
  <si>
    <t>747516537</t>
  </si>
  <si>
    <t>5904040210</t>
  </si>
  <si>
    <t>Rizikové kácení stromů jehličnatých se sklonem terénu do 1:2 obvodem kmene od 31 do 63 cm</t>
  </si>
  <si>
    <t>-479537985</t>
  </si>
  <si>
    <t>5904040220</t>
  </si>
  <si>
    <t>Rizikové kácení stromů jehličnatých se sklonem terénu do 1:2 obvodem kmene přes 63 do 80 cm</t>
  </si>
  <si>
    <t>-1230766988</t>
  </si>
  <si>
    <t>5904040230</t>
  </si>
  <si>
    <t>Rizikové kácení stromů jehličnatých se sklonem terénu do 1:2 obvodem kmene přes 80 do 157 cm</t>
  </si>
  <si>
    <t>-1559585483</t>
  </si>
  <si>
    <t>5904040240</t>
  </si>
  <si>
    <t>Rizikové kácení stromů jehličnatých se sklonem terénu do 1:2 obvodem kmene přes 157 do 220 cm</t>
  </si>
  <si>
    <t>-1793383647</t>
  </si>
  <si>
    <t>5904040250</t>
  </si>
  <si>
    <t>Rizikové kácení stromů jehličnatých se sklonem terénu do 1:2 obvodem kmene přes 220 do 283 cm</t>
  </si>
  <si>
    <t>589575293</t>
  </si>
  <si>
    <t>5904040260</t>
  </si>
  <si>
    <t>Rizikové kácení stromů jehličnatých se sklonem terénu do 1:2 obvodem kmene přes 283 cm</t>
  </si>
  <si>
    <t>1575058429</t>
  </si>
  <si>
    <t>5904040310</t>
  </si>
  <si>
    <t>Rizikové kácení stromů jehličnatých se sklonem terénu přes 1:2 obvodem kmene od 31 do 63 cm</t>
  </si>
  <si>
    <t>1985375170</t>
  </si>
  <si>
    <t>5904040320</t>
  </si>
  <si>
    <t>Rizikové kácení stromů jehličnatých se sklonem terénu přes 1:2 obvodem kmene přes 63 do 80 cm</t>
  </si>
  <si>
    <t>2082113625</t>
  </si>
  <si>
    <t>37</t>
  </si>
  <si>
    <t>5904040330</t>
  </si>
  <si>
    <t>Rizikové kácení stromů jehličnatých se sklonem terénu přes 1:2 obvodem kmene přes 80 do 157 cm</t>
  </si>
  <si>
    <t>51340840</t>
  </si>
  <si>
    <t>38</t>
  </si>
  <si>
    <t>5904040340</t>
  </si>
  <si>
    <t>Rizikové kácení stromů jehličnatých se sklonem terénu přes 1:2 obvodem kmene přes 157 do 220 cm</t>
  </si>
  <si>
    <t>1158750733</t>
  </si>
  <si>
    <t>39</t>
  </si>
  <si>
    <t>5904040350</t>
  </si>
  <si>
    <t>Rizikové kácení stromů jehličnatých se sklonem terénu přes 1:2 obvodem kmene přes 220 do 283 cm</t>
  </si>
  <si>
    <t>-505767964</t>
  </si>
  <si>
    <t>40</t>
  </si>
  <si>
    <t>5904040360</t>
  </si>
  <si>
    <t>Rizikové kácení stromů jehličnatých se sklonem terénu přes 1:2 obvodem kmene přes 283 cm</t>
  </si>
  <si>
    <t>-1147080080</t>
  </si>
  <si>
    <t>41</t>
  </si>
  <si>
    <t>5904045010</t>
  </si>
  <si>
    <t>Odstranění pařezu mechanicky průměru do 10 cm</t>
  </si>
  <si>
    <t>859233798</t>
  </si>
  <si>
    <t>Poznámka k souboru cen:_x000d_
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</si>
  <si>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42</t>
  </si>
  <si>
    <t>5904045020</t>
  </si>
  <si>
    <t>Odstranění pařezu mechanicky průměru přes 10 cm do 30 cm</t>
  </si>
  <si>
    <t>912754126</t>
  </si>
  <si>
    <t>43</t>
  </si>
  <si>
    <t>5904045030</t>
  </si>
  <si>
    <t>Odstranění pařezu mechanicky průměru přes 30 cm do 60 cm</t>
  </si>
  <si>
    <t>-132849754</t>
  </si>
  <si>
    <t>44</t>
  </si>
  <si>
    <t>5904045040</t>
  </si>
  <si>
    <t>Odstranění pařezu mechanicky průměru přes 60 cm do 100 cm</t>
  </si>
  <si>
    <t>-687167903</t>
  </si>
  <si>
    <t>45</t>
  </si>
  <si>
    <t>5904045050</t>
  </si>
  <si>
    <t>Odstranění pařezu mechanicky průměru přes 100 cm</t>
  </si>
  <si>
    <t>1778080380</t>
  </si>
  <si>
    <t>46</t>
  </si>
  <si>
    <t>5904050010</t>
  </si>
  <si>
    <t>Ošetření řezné plochy pařezu herbicidem průměru do 10 cm</t>
  </si>
  <si>
    <t>-1357620208</t>
  </si>
  <si>
    <t>Poznámka k souboru cen:_x000d_
1. V cenách jsou započteny náklady aplikace roztoku na pařez pro omezení růstu výmladnosti a náklady na dodávku obarveného herbicidu.</t>
  </si>
  <si>
    <t>47</t>
  </si>
  <si>
    <t>5904050020</t>
  </si>
  <si>
    <t>Ošetření řezné plochy pařezu herbicidem průměru přes 10 cm do 30 cm</t>
  </si>
  <si>
    <t>-653058196</t>
  </si>
  <si>
    <t>05 - VRN</t>
  </si>
  <si>
    <t>VRN - Vedlejší rozpočtové náklady</t>
  </si>
  <si>
    <t>Vedlejší rozpočtové náklady</t>
  </si>
  <si>
    <t>083002001</t>
  </si>
  <si>
    <t>Náklady na pracovní pohotovost zaměstnanců na 1 pracovníka</t>
  </si>
  <si>
    <t>Kč/hod</t>
  </si>
  <si>
    <t>694656150</t>
  </si>
  <si>
    <t>084002001</t>
  </si>
  <si>
    <t>Zákonné příplatky ke mzdě za práci o sobotách, nedělích a státem uznaných svátcích</t>
  </si>
  <si>
    <t>-126169235</t>
  </si>
  <si>
    <t>084002002</t>
  </si>
  <si>
    <t>Zákonné příplatky ke mzdě za práci v noci</t>
  </si>
  <si>
    <t>-1754876492</t>
  </si>
  <si>
    <t>-802522245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</si>
  <si>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</si>
  <si>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</si>
  <si>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</si>
  <si>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</si>
  <si>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rekonstrukce </t>
    </r>
    <r>
      <rPr>
        <rFont val="Trebuchet MS"/>
        <charset val="238"/>
        <color auto="1"/>
        <sz val="9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</si>
  <si>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rekonstrukce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</si>
  <si>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</si>
  <si>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rekonstrukce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</si>
  <si>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</si>
  <si>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</si>
  <si>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</si>
  <si>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</si>
  <si>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</si>
  <si>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</si>
  <si>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</si>
  <si>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</si>
  <si>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</si>
  <si>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</si>
  <si>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</si>
  <si>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</si>
  <si>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rekonstrukce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</si>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</sst>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3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  <protection locked="0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42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18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7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8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18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23" xfId="0" applyNumberFormat="1" applyFont="1" applyBorder="1" applyAlignment="1" applyProtection="1">
      <alignment vertical="center"/>
    </xf>
    <xf numFmtId="4" fontId="27" fillId="0" borderId="24" xfId="0" applyNumberFormat="1" applyFont="1" applyBorder="1" applyAlignment="1" applyProtection="1">
      <alignment vertical="center"/>
    </xf>
    <xf numFmtId="166" fontId="27" fillId="0" borderId="24" xfId="0" applyNumberFormat="1" applyFont="1" applyBorder="1" applyAlignment="1" applyProtection="1">
      <alignment vertical="center"/>
    </xf>
    <xf numFmtId="4" fontId="27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28" fillId="2" borderId="0" xfId="1" applyFont="1" applyFill="1" applyAlignment="1">
      <alignment vertical="center"/>
    </xf>
    <xf numFmtId="0" fontId="10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6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0" fillId="0" borderId="16" xfId="0" applyNumberFormat="1" applyFont="1" applyBorder="1" applyAlignment="1" applyProtection="1"/>
    <xf numFmtId="166" fontId="30" fillId="0" borderId="17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34" fillId="0" borderId="28" xfId="0" applyFont="1" applyBorder="1" applyAlignment="1" applyProtection="1">
      <alignment horizontal="center" vertical="center"/>
    </xf>
    <xf numFmtId="49" fontId="34" fillId="0" borderId="28" xfId="0" applyNumberFormat="1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center" vertical="center" wrapText="1"/>
    </xf>
    <xf numFmtId="167" fontId="34" fillId="0" borderId="28" xfId="0" applyNumberFormat="1" applyFont="1" applyBorder="1" applyAlignment="1" applyProtection="1">
      <alignment vertical="center"/>
    </xf>
    <xf numFmtId="4" fontId="34" fillId="3" borderId="28" xfId="0" applyNumberFormat="1" applyFont="1" applyFill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</xf>
    <xf numFmtId="0" fontId="34" fillId="0" borderId="5" xfId="0" applyFont="1" applyBorder="1" applyAlignment="1">
      <alignment vertical="center"/>
    </xf>
    <xf numFmtId="0" fontId="34" fillId="3" borderId="28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34" fillId="0" borderId="24" xfId="0" applyFont="1" applyBorder="1" applyAlignment="1" applyProtection="1">
      <alignment horizontal="center" vertical="center"/>
    </xf>
    <xf numFmtId="0" fontId="0" fillId="0" borderId="0" xfId="0" applyAlignment="1">
      <alignment vertical="top"/>
      <protection locked="0"/>
    </xf>
    <xf numFmtId="0" fontId="35" fillId="0" borderId="29" xfId="0" applyFont="1" applyBorder="1" applyAlignment="1">
      <alignment vertical="center" wrapText="1"/>
      <protection locked="0"/>
    </xf>
    <xf numFmtId="0" fontId="35" fillId="0" borderId="30" xfId="0" applyFont="1" applyBorder="1" applyAlignment="1">
      <alignment vertical="center" wrapText="1"/>
      <protection locked="0"/>
    </xf>
    <xf numFmtId="0" fontId="35" fillId="0" borderId="31" xfId="0" applyFont="1" applyBorder="1" applyAlignment="1">
      <alignment vertical="center" wrapText="1"/>
      <protection locked="0"/>
    </xf>
    <xf numFmtId="0" fontId="35" fillId="0" borderId="32" xfId="0" applyFont="1" applyBorder="1" applyAlignment="1">
      <alignment horizontal="center" vertical="center" wrapText="1"/>
      <protection locked="0"/>
    </xf>
    <xf numFmtId="0" fontId="36" fillId="0" borderId="1" xfId="0" applyFont="1" applyBorder="1" applyAlignment="1">
      <alignment horizontal="center" vertical="center" wrapText="1"/>
      <protection locked="0"/>
    </xf>
    <xf numFmtId="0" fontId="35" fillId="0" borderId="33" xfId="0" applyFont="1" applyBorder="1" applyAlignment="1">
      <alignment horizontal="center" vertical="center" wrapText="1"/>
      <protection locked="0"/>
    </xf>
    <xf numFmtId="0" fontId="35" fillId="0" borderId="32" xfId="0" applyFont="1" applyBorder="1" applyAlignment="1">
      <alignment vertical="center" wrapText="1"/>
      <protection locked="0"/>
    </xf>
    <xf numFmtId="0" fontId="37" fillId="0" borderId="34" xfId="0" applyFont="1" applyBorder="1" applyAlignment="1">
      <alignment horizontal="left" wrapText="1"/>
      <protection locked="0"/>
    </xf>
    <xf numFmtId="0" fontId="35" fillId="0" borderId="33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49" fontId="38" fillId="0" borderId="1" xfId="0" applyNumberFormat="1" applyFont="1" applyBorder="1" applyAlignment="1">
      <alignment horizontal="left" vertical="center" wrapText="1"/>
      <protection locked="0"/>
    </xf>
    <xf numFmtId="49" fontId="38" fillId="0" borderId="1" xfId="0" applyNumberFormat="1" applyFont="1" applyBorder="1" applyAlignment="1">
      <alignment vertical="center" wrapText="1"/>
      <protection locked="0"/>
    </xf>
    <xf numFmtId="0" fontId="35" fillId="0" borderId="35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vertical="center" wrapText="1"/>
      <protection locked="0"/>
    </xf>
    <xf numFmtId="0" fontId="35" fillId="0" borderId="36" xfId="0" applyFont="1" applyBorder="1" applyAlignment="1">
      <alignment vertical="center" wrapText="1"/>
      <protection locked="0"/>
    </xf>
    <xf numFmtId="0" fontId="35" fillId="0" borderId="1" xfId="0" applyFont="1" applyBorder="1" applyAlignment="1">
      <alignment vertical="top"/>
      <protection locked="0"/>
    </xf>
    <xf numFmtId="0" fontId="35" fillId="0" borderId="0" xfId="0" applyFont="1" applyAlignment="1">
      <alignment vertical="top"/>
      <protection locked="0"/>
    </xf>
    <xf numFmtId="0" fontId="35" fillId="0" borderId="29" xfId="0" applyFont="1" applyBorder="1" applyAlignment="1">
      <alignment horizontal="left" vertical="center"/>
      <protection locked="0"/>
    </xf>
    <xf numFmtId="0" fontId="35" fillId="0" borderId="30" xfId="0" applyFont="1" applyBorder="1" applyAlignment="1">
      <alignment horizontal="left" vertical="center"/>
      <protection locked="0"/>
    </xf>
    <xf numFmtId="0" fontId="35" fillId="0" borderId="31" xfId="0" applyFont="1" applyBorder="1" applyAlignment="1">
      <alignment horizontal="left" vertical="center"/>
      <protection locked="0"/>
    </xf>
    <xf numFmtId="0" fontId="35" fillId="0" borderId="32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5" fillId="0" borderId="33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37" fillId="0" borderId="34" xfId="0" applyFont="1" applyBorder="1" applyAlignment="1">
      <alignment horizontal="left" vertical="center"/>
      <protection locked="0"/>
    </xf>
    <xf numFmtId="0" fontId="37" fillId="0" borderId="34" xfId="0" applyFont="1" applyBorder="1" applyAlignment="1">
      <alignment horizontal="center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38" fillId="0" borderId="0" xfId="0" applyFont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8" fillId="0" borderId="1" xfId="0" applyFont="1" applyFill="1" applyBorder="1" applyAlignment="1">
      <alignment horizontal="left" vertical="center"/>
      <protection locked="0"/>
    </xf>
    <xf numFmtId="0" fontId="38" fillId="0" borderId="1" xfId="0" applyFont="1" applyFill="1" applyBorder="1" applyAlignment="1">
      <alignment horizontal="center" vertical="center"/>
      <protection locked="0"/>
    </xf>
    <xf numFmtId="0" fontId="35" fillId="0" borderId="35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5" fillId="0" borderId="36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5" fillId="0" borderId="29" xfId="0" applyFont="1" applyBorder="1" applyAlignment="1">
      <alignment horizontal="left" vertical="center" wrapText="1"/>
      <protection locked="0"/>
    </xf>
    <xf numFmtId="0" fontId="35" fillId="0" borderId="30" xfId="0" applyFont="1" applyBorder="1" applyAlignment="1">
      <alignment horizontal="left" vertical="center" wrapText="1"/>
      <protection locked="0"/>
    </xf>
    <xf numFmtId="0" fontId="35" fillId="0" borderId="31" xfId="0" applyFont="1" applyBorder="1" applyAlignment="1">
      <alignment horizontal="left" vertical="center" wrapText="1"/>
      <protection locked="0"/>
    </xf>
    <xf numFmtId="0" fontId="35" fillId="0" borderId="32" xfId="0" applyFont="1" applyBorder="1" applyAlignment="1">
      <alignment horizontal="left" vertical="center" wrapText="1"/>
      <protection locked="0"/>
    </xf>
    <xf numFmtId="0" fontId="35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38" fillId="0" borderId="35" xfId="0" applyFont="1" applyBorder="1" applyAlignment="1">
      <alignment horizontal="left" vertical="center" wrapText="1"/>
      <protection locked="0"/>
    </xf>
    <xf numFmtId="0" fontId="38" fillId="0" borderId="34" xfId="0" applyFont="1" applyBorder="1" applyAlignment="1">
      <alignment horizontal="left" vertical="center" wrapText="1"/>
      <protection locked="0"/>
    </xf>
    <xf numFmtId="0" fontId="38" fillId="0" borderId="36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1" xfId="0" applyFont="1" applyBorder="1" applyAlignment="1">
      <alignment horizontal="center" vertical="top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40" fillId="0" borderId="0" xfId="0" applyFont="1" applyAlignment="1">
      <alignment vertical="center"/>
      <protection locked="0"/>
    </xf>
    <xf numFmtId="0" fontId="37" fillId="0" borderId="1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37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8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7" fillId="0" borderId="34" xfId="0" applyFont="1" applyBorder="1" applyAlignment="1">
      <alignment horizontal="left"/>
      <protection locked="0"/>
    </xf>
    <xf numFmtId="0" fontId="40" fillId="0" borderId="34" xfId="0" applyFont="1" applyBorder="1" applyAlignment="1">
      <protection locked="0"/>
    </xf>
    <xf numFmtId="0" fontId="35" fillId="0" borderId="32" xfId="0" applyFont="1" applyBorder="1" applyAlignment="1">
      <alignment vertical="top"/>
      <protection locked="0"/>
    </xf>
    <xf numFmtId="0" fontId="35" fillId="0" borderId="33" xfId="0" applyFont="1" applyBorder="1" applyAlignment="1">
      <alignment vertical="top"/>
      <protection locked="0"/>
    </xf>
    <xf numFmtId="0" fontId="35" fillId="0" borderId="1" xfId="0" applyFont="1" applyBorder="1" applyAlignment="1">
      <alignment horizontal="center" vertical="center"/>
      <protection locked="0"/>
    </xf>
    <xf numFmtId="0" fontId="35" fillId="0" borderId="1" xfId="0" applyFont="1" applyBorder="1" applyAlignment="1">
      <alignment horizontal="left" vertical="top"/>
      <protection locked="0"/>
    </xf>
    <xf numFmtId="0" fontId="35" fillId="0" borderId="35" xfId="0" applyFont="1" applyBorder="1" applyAlignment="1">
      <alignment vertical="top"/>
      <protection locked="0"/>
    </xf>
    <xf numFmtId="0" fontId="35" fillId="0" borderId="34" xfId="0" applyFont="1" applyBorder="1" applyAlignment="1">
      <alignment vertical="top"/>
      <protection locked="0"/>
    </xf>
    <xf numFmtId="0" fontId="35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ht="36.96" customHeight="1">
      <c r="AR2"/>
      <c r="BS2" s="20" t="s">
        <v>8</v>
      </c>
      <c r="BT2" s="20" t="s">
        <v>9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8</v>
      </c>
      <c r="BT3" s="20" t="s">
        <v>10</v>
      </c>
    </row>
    <row r="4" ht="36.96" customHeight="1">
      <c r="B4" s="24"/>
      <c r="C4" s="25"/>
      <c r="D4" s="26" t="s">
        <v>11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12</v>
      </c>
      <c r="BE4" s="29" t="s">
        <v>13</v>
      </c>
      <c r="BS4" s="20" t="s">
        <v>14</v>
      </c>
    </row>
    <row r="5" ht="14.4" customHeight="1">
      <c r="B5" s="24"/>
      <c r="C5" s="25"/>
      <c r="D5" s="30" t="s">
        <v>15</v>
      </c>
      <c r="E5" s="25"/>
      <c r="F5" s="25"/>
      <c r="G5" s="25"/>
      <c r="H5" s="25"/>
      <c r="I5" s="25"/>
      <c r="J5" s="25"/>
      <c r="K5" s="31" t="s">
        <v>16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7"/>
      <c r="BE5" s="32" t="s">
        <v>17</v>
      </c>
      <c r="BS5" s="20" t="s">
        <v>8</v>
      </c>
    </row>
    <row r="6" ht="36.96" customHeight="1">
      <c r="B6" s="24"/>
      <c r="C6" s="25"/>
      <c r="D6" s="33" t="s">
        <v>18</v>
      </c>
      <c r="E6" s="25"/>
      <c r="F6" s="25"/>
      <c r="G6" s="25"/>
      <c r="H6" s="25"/>
      <c r="I6" s="25"/>
      <c r="J6" s="25"/>
      <c r="K6" s="34" t="s">
        <v>19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7"/>
      <c r="BE6" s="35"/>
      <c r="BS6" s="20" t="s">
        <v>8</v>
      </c>
    </row>
    <row r="7" ht="14.4" customHeight="1">
      <c r="B7" s="24"/>
      <c r="C7" s="25"/>
      <c r="D7" s="36" t="s">
        <v>20</v>
      </c>
      <c r="E7" s="25"/>
      <c r="F7" s="25"/>
      <c r="G7" s="25"/>
      <c r="H7" s="25"/>
      <c r="I7" s="25"/>
      <c r="J7" s="25"/>
      <c r="K7" s="31" t="s">
        <v>21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6" t="s">
        <v>22</v>
      </c>
      <c r="AL7" s="25"/>
      <c r="AM7" s="25"/>
      <c r="AN7" s="31" t="s">
        <v>21</v>
      </c>
      <c r="AO7" s="25"/>
      <c r="AP7" s="25"/>
      <c r="AQ7" s="27"/>
      <c r="BE7" s="35"/>
      <c r="BS7" s="20" t="s">
        <v>8</v>
      </c>
    </row>
    <row r="8" ht="14.4" customHeight="1">
      <c r="B8" s="24"/>
      <c r="C8" s="25"/>
      <c r="D8" s="36" t="s">
        <v>23</v>
      </c>
      <c r="E8" s="25"/>
      <c r="F8" s="25"/>
      <c r="G8" s="25"/>
      <c r="H8" s="25"/>
      <c r="I8" s="25"/>
      <c r="J8" s="25"/>
      <c r="K8" s="31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6" t="s">
        <v>25</v>
      </c>
      <c r="AL8" s="25"/>
      <c r="AM8" s="25"/>
      <c r="AN8" s="37" t="s">
        <v>26</v>
      </c>
      <c r="AO8" s="25"/>
      <c r="AP8" s="25"/>
      <c r="AQ8" s="27"/>
      <c r="BE8" s="35"/>
      <c r="BS8" s="20" t="s">
        <v>8</v>
      </c>
    </row>
    <row r="9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35"/>
      <c r="BS9" s="20" t="s">
        <v>8</v>
      </c>
    </row>
    <row r="10" ht="14.4" customHeight="1">
      <c r="B10" s="24"/>
      <c r="C10" s="25"/>
      <c r="D10" s="36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6" t="s">
        <v>28</v>
      </c>
      <c r="AL10" s="25"/>
      <c r="AM10" s="25"/>
      <c r="AN10" s="31" t="s">
        <v>21</v>
      </c>
      <c r="AO10" s="25"/>
      <c r="AP10" s="25"/>
      <c r="AQ10" s="27"/>
      <c r="BE10" s="35"/>
      <c r="BS10" s="20" t="s">
        <v>8</v>
      </c>
    </row>
    <row r="11" ht="18.48" customHeight="1">
      <c r="B11" s="24"/>
      <c r="C11" s="25"/>
      <c r="D11" s="25"/>
      <c r="E11" s="31" t="s">
        <v>24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6" t="s">
        <v>29</v>
      </c>
      <c r="AL11" s="25"/>
      <c r="AM11" s="25"/>
      <c r="AN11" s="31" t="s">
        <v>21</v>
      </c>
      <c r="AO11" s="25"/>
      <c r="AP11" s="25"/>
      <c r="AQ11" s="27"/>
      <c r="BE11" s="35"/>
      <c r="BS11" s="20" t="s">
        <v>8</v>
      </c>
    </row>
    <row r="12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35"/>
      <c r="BS12" s="20" t="s">
        <v>8</v>
      </c>
    </row>
    <row r="13" ht="14.4" customHeight="1">
      <c r="B13" s="24"/>
      <c r="C13" s="25"/>
      <c r="D13" s="36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6" t="s">
        <v>28</v>
      </c>
      <c r="AL13" s="25"/>
      <c r="AM13" s="25"/>
      <c r="AN13" s="38" t="s">
        <v>31</v>
      </c>
      <c r="AO13" s="25"/>
      <c r="AP13" s="25"/>
      <c r="AQ13" s="27"/>
      <c r="BE13" s="35"/>
      <c r="BS13" s="20" t="s">
        <v>8</v>
      </c>
    </row>
    <row r="14">
      <c r="B14" s="24"/>
      <c r="C14" s="25"/>
      <c r="D14" s="25"/>
      <c r="E14" s="38" t="s">
        <v>31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29</v>
      </c>
      <c r="AL14" s="25"/>
      <c r="AM14" s="25"/>
      <c r="AN14" s="38" t="s">
        <v>31</v>
      </c>
      <c r="AO14" s="25"/>
      <c r="AP14" s="25"/>
      <c r="AQ14" s="27"/>
      <c r="BE14" s="35"/>
      <c r="BS14" s="20" t="s">
        <v>8</v>
      </c>
    </row>
    <row r="15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35"/>
      <c r="BS15" s="20" t="s">
        <v>6</v>
      </c>
    </row>
    <row r="16" ht="14.4" customHeight="1">
      <c r="B16" s="24"/>
      <c r="C16" s="25"/>
      <c r="D16" s="36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6" t="s">
        <v>28</v>
      </c>
      <c r="AL16" s="25"/>
      <c r="AM16" s="25"/>
      <c r="AN16" s="31" t="s">
        <v>21</v>
      </c>
      <c r="AO16" s="25"/>
      <c r="AP16" s="25"/>
      <c r="AQ16" s="27"/>
      <c r="BE16" s="35"/>
      <c r="BS16" s="20" t="s">
        <v>6</v>
      </c>
    </row>
    <row r="17" ht="18.48" customHeight="1">
      <c r="B17" s="24"/>
      <c r="C17" s="25"/>
      <c r="D17" s="25"/>
      <c r="E17" s="31" t="s">
        <v>24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6" t="s">
        <v>29</v>
      </c>
      <c r="AL17" s="25"/>
      <c r="AM17" s="25"/>
      <c r="AN17" s="31" t="s">
        <v>21</v>
      </c>
      <c r="AO17" s="25"/>
      <c r="AP17" s="25"/>
      <c r="AQ17" s="27"/>
      <c r="BE17" s="35"/>
      <c r="BS17" s="20" t="s">
        <v>33</v>
      </c>
    </row>
    <row r="18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35"/>
      <c r="BS18" s="20" t="s">
        <v>8</v>
      </c>
    </row>
    <row r="19" ht="14.4" customHeight="1">
      <c r="B19" s="24"/>
      <c r="C19" s="25"/>
      <c r="D19" s="36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35"/>
      <c r="BS19" s="20" t="s">
        <v>8</v>
      </c>
    </row>
    <row r="20" ht="57" customHeight="1">
      <c r="B20" s="24"/>
      <c r="C20" s="25"/>
      <c r="D20" s="25"/>
      <c r="E20" s="40" t="s">
        <v>35</v>
      </c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25"/>
      <c r="AP20" s="25"/>
      <c r="AQ20" s="27"/>
      <c r="BE20" s="35"/>
      <c r="BS20" s="20" t="s">
        <v>33</v>
      </c>
    </row>
    <row r="2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35"/>
    </row>
    <row r="22" ht="6.96" customHeight="1">
      <c r="B22" s="24"/>
      <c r="C22" s="25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25"/>
      <c r="AQ22" s="27"/>
      <c r="BE22" s="35"/>
    </row>
    <row r="23" s="1" customFormat="1" ht="25.92" customHeight="1">
      <c r="B23" s="42"/>
      <c r="C23" s="43"/>
      <c r="D23" s="44" t="s">
        <v>36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6">
        <f>ROUND(AG51,2)</f>
        <v>0</v>
      </c>
      <c r="AL23" s="45"/>
      <c r="AM23" s="45"/>
      <c r="AN23" s="45"/>
      <c r="AO23" s="45"/>
      <c r="AP23" s="43"/>
      <c r="AQ23" s="47"/>
      <c r="BE23" s="35"/>
    </row>
    <row r="24" s="1" customFormat="1" ht="6.96" customHeight="1">
      <c r="B24" s="42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7"/>
      <c r="BE24" s="35"/>
    </row>
    <row r="25" s="1" customFormat="1">
      <c r="B25" s="42"/>
      <c r="C25" s="43"/>
      <c r="D25" s="43"/>
      <c r="E25" s="43"/>
      <c r="F25" s="43"/>
      <c r="G25" s="43"/>
      <c r="H25" s="43"/>
      <c r="I25" s="43"/>
      <c r="J25" s="43"/>
      <c r="K25" s="43"/>
      <c r="L25" s="48" t="s">
        <v>37</v>
      </c>
      <c r="M25" s="48"/>
      <c r="N25" s="48"/>
      <c r="O25" s="48"/>
      <c r="P25" s="43"/>
      <c r="Q25" s="43"/>
      <c r="R25" s="43"/>
      <c r="S25" s="43"/>
      <c r="T25" s="43"/>
      <c r="U25" s="43"/>
      <c r="V25" s="43"/>
      <c r="W25" s="48" t="s">
        <v>38</v>
      </c>
      <c r="X25" s="48"/>
      <c r="Y25" s="48"/>
      <c r="Z25" s="48"/>
      <c r="AA25" s="48"/>
      <c r="AB25" s="48"/>
      <c r="AC25" s="48"/>
      <c r="AD25" s="48"/>
      <c r="AE25" s="48"/>
      <c r="AF25" s="43"/>
      <c r="AG25" s="43"/>
      <c r="AH25" s="43"/>
      <c r="AI25" s="43"/>
      <c r="AJ25" s="43"/>
      <c r="AK25" s="48" t="s">
        <v>39</v>
      </c>
      <c r="AL25" s="48"/>
      <c r="AM25" s="48"/>
      <c r="AN25" s="48"/>
      <c r="AO25" s="48"/>
      <c r="AP25" s="43"/>
      <c r="AQ25" s="47"/>
      <c r="BE25" s="35"/>
    </row>
    <row r="26" s="2" customFormat="1" ht="14.4" customHeight="1">
      <c r="B26" s="49"/>
      <c r="C26" s="50"/>
      <c r="D26" s="51" t="s">
        <v>40</v>
      </c>
      <c r="E26" s="50"/>
      <c r="F26" s="51" t="s">
        <v>41</v>
      </c>
      <c r="G26" s="50"/>
      <c r="H26" s="50"/>
      <c r="I26" s="50"/>
      <c r="J26" s="50"/>
      <c r="K26" s="50"/>
      <c r="L26" s="52">
        <v>0.20999999999999999</v>
      </c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3">
        <f>ROUND(AZ51,2)</f>
        <v>0</v>
      </c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3">
        <f>ROUND(AV51,2)</f>
        <v>0</v>
      </c>
      <c r="AL26" s="50"/>
      <c r="AM26" s="50"/>
      <c r="AN26" s="50"/>
      <c r="AO26" s="50"/>
      <c r="AP26" s="50"/>
      <c r="AQ26" s="54"/>
      <c r="BE26" s="35"/>
    </row>
    <row r="27" s="2" customFormat="1" ht="14.4" customHeight="1">
      <c r="B27" s="49"/>
      <c r="C27" s="50"/>
      <c r="D27" s="50"/>
      <c r="E27" s="50"/>
      <c r="F27" s="51" t="s">
        <v>42</v>
      </c>
      <c r="G27" s="50"/>
      <c r="H27" s="50"/>
      <c r="I27" s="50"/>
      <c r="J27" s="50"/>
      <c r="K27" s="50"/>
      <c r="L27" s="52">
        <v>0.14999999999999999</v>
      </c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3">
        <f>ROUND(BA51,2)</f>
        <v>0</v>
      </c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3">
        <f>ROUND(AW51,2)</f>
        <v>0</v>
      </c>
      <c r="AL27" s="50"/>
      <c r="AM27" s="50"/>
      <c r="AN27" s="50"/>
      <c r="AO27" s="50"/>
      <c r="AP27" s="50"/>
      <c r="AQ27" s="54"/>
      <c r="BE27" s="35"/>
    </row>
    <row r="28" hidden="1" s="2" customFormat="1" ht="14.4" customHeight="1">
      <c r="B28" s="49"/>
      <c r="C28" s="50"/>
      <c r="D28" s="50"/>
      <c r="E28" s="50"/>
      <c r="F28" s="51" t="s">
        <v>43</v>
      </c>
      <c r="G28" s="50"/>
      <c r="H28" s="50"/>
      <c r="I28" s="50"/>
      <c r="J28" s="50"/>
      <c r="K28" s="50"/>
      <c r="L28" s="52">
        <v>0.20999999999999999</v>
      </c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3">
        <f>ROUND(BB51,2)</f>
        <v>0</v>
      </c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3">
        <v>0</v>
      </c>
      <c r="AL28" s="50"/>
      <c r="AM28" s="50"/>
      <c r="AN28" s="50"/>
      <c r="AO28" s="50"/>
      <c r="AP28" s="50"/>
      <c r="AQ28" s="54"/>
      <c r="BE28" s="35"/>
    </row>
    <row r="29" hidden="1" s="2" customFormat="1" ht="14.4" customHeight="1">
      <c r="B29" s="49"/>
      <c r="C29" s="50"/>
      <c r="D29" s="50"/>
      <c r="E29" s="50"/>
      <c r="F29" s="51" t="s">
        <v>44</v>
      </c>
      <c r="G29" s="50"/>
      <c r="H29" s="50"/>
      <c r="I29" s="50"/>
      <c r="J29" s="50"/>
      <c r="K29" s="50"/>
      <c r="L29" s="52">
        <v>0.14999999999999999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3">
        <f>ROUND(BC51,2)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3">
        <v>0</v>
      </c>
      <c r="AL29" s="50"/>
      <c r="AM29" s="50"/>
      <c r="AN29" s="50"/>
      <c r="AO29" s="50"/>
      <c r="AP29" s="50"/>
      <c r="AQ29" s="54"/>
      <c r="BE29" s="35"/>
    </row>
    <row r="30" hidden="1" s="2" customFormat="1" ht="14.4" customHeight="1">
      <c r="B30" s="49"/>
      <c r="C30" s="50"/>
      <c r="D30" s="50"/>
      <c r="E30" s="50"/>
      <c r="F30" s="51" t="s">
        <v>45</v>
      </c>
      <c r="G30" s="50"/>
      <c r="H30" s="50"/>
      <c r="I30" s="50"/>
      <c r="J30" s="50"/>
      <c r="K30" s="50"/>
      <c r="L30" s="52">
        <v>0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3">
        <f>ROUND(BD51,2)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3">
        <v>0</v>
      </c>
      <c r="AL30" s="50"/>
      <c r="AM30" s="50"/>
      <c r="AN30" s="50"/>
      <c r="AO30" s="50"/>
      <c r="AP30" s="50"/>
      <c r="AQ30" s="54"/>
      <c r="BE30" s="35"/>
    </row>
    <row r="31" s="1" customFormat="1" ht="6.96" customHeight="1"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7"/>
      <c r="BE31" s="35"/>
    </row>
    <row r="32" s="1" customFormat="1" ht="25.92" customHeight="1">
      <c r="B32" s="42"/>
      <c r="C32" s="55"/>
      <c r="D32" s="56" t="s">
        <v>46</v>
      </c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8" t="s">
        <v>47</v>
      </c>
      <c r="U32" s="57"/>
      <c r="V32" s="57"/>
      <c r="W32" s="57"/>
      <c r="X32" s="59" t="s">
        <v>48</v>
      </c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60">
        <f>SUM(AK23:AK30)</f>
        <v>0</v>
      </c>
      <c r="AL32" s="57"/>
      <c r="AM32" s="57"/>
      <c r="AN32" s="57"/>
      <c r="AO32" s="61"/>
      <c r="AP32" s="55"/>
      <c r="AQ32" s="62"/>
      <c r="BE32" s="35"/>
    </row>
    <row r="33" s="1" customFormat="1" ht="6.96" customHeight="1">
      <c r="B33" s="42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7"/>
    </row>
    <row r="34" s="1" customFormat="1" ht="6.96" customHeight="1">
      <c r="B34" s="63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5"/>
    </row>
    <row r="38" s="1" customFormat="1" ht="6.96" customHeight="1">
      <c r="B38" s="66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8"/>
    </row>
    <row r="39" s="1" customFormat="1" ht="36.96" customHeight="1">
      <c r="B39" s="42"/>
      <c r="C39" s="69" t="s">
        <v>49</v>
      </c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68"/>
    </row>
    <row r="40" s="1" customFormat="1" ht="6.96" customHeight="1">
      <c r="B40" s="42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68"/>
    </row>
    <row r="41" s="3" customFormat="1" ht="14.4" customHeight="1">
      <c r="B41" s="71"/>
      <c r="C41" s="72" t="s">
        <v>15</v>
      </c>
      <c r="D41" s="73"/>
      <c r="E41" s="73"/>
      <c r="F41" s="73"/>
      <c r="G41" s="73"/>
      <c r="H41" s="73"/>
      <c r="I41" s="73"/>
      <c r="J41" s="73"/>
      <c r="K41" s="73"/>
      <c r="L41" s="73" t="str">
        <f>K5</f>
        <v>64018083</v>
      </c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4"/>
    </row>
    <row r="42" s="4" customFormat="1" ht="36.96" customHeight="1">
      <c r="B42" s="75"/>
      <c r="C42" s="76" t="s">
        <v>18</v>
      </c>
      <c r="D42" s="77"/>
      <c r="E42" s="77"/>
      <c r="F42" s="77"/>
      <c r="G42" s="77"/>
      <c r="H42" s="77"/>
      <c r="I42" s="77"/>
      <c r="J42" s="77"/>
      <c r="K42" s="77"/>
      <c r="L42" s="78" t="str">
        <f>K6</f>
        <v>Zimní údržba a odstraňování sněhu u ST Pardubice 2018 -2019</v>
      </c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9"/>
    </row>
    <row r="43" s="1" customFormat="1" ht="6.96" customHeight="1">
      <c r="B43" s="42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68"/>
    </row>
    <row r="44" s="1" customFormat="1">
      <c r="B44" s="42"/>
      <c r="C44" s="72" t="s">
        <v>23</v>
      </c>
      <c r="D44" s="70"/>
      <c r="E44" s="70"/>
      <c r="F44" s="70"/>
      <c r="G44" s="70"/>
      <c r="H44" s="70"/>
      <c r="I44" s="70"/>
      <c r="J44" s="70"/>
      <c r="K44" s="70"/>
      <c r="L44" s="80" t="str">
        <f>IF(K8="","",K8)</f>
        <v xml:space="preserve"> </v>
      </c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2" t="s">
        <v>25</v>
      </c>
      <c r="AJ44" s="70"/>
      <c r="AK44" s="70"/>
      <c r="AL44" s="70"/>
      <c r="AM44" s="81" t="str">
        <f>IF(AN8= "","",AN8)</f>
        <v>8. 8. 2018</v>
      </c>
      <c r="AN44" s="81"/>
      <c r="AO44" s="70"/>
      <c r="AP44" s="70"/>
      <c r="AQ44" s="70"/>
      <c r="AR44" s="68"/>
    </row>
    <row r="45" s="1" customFormat="1" ht="6.96" customHeight="1">
      <c r="B45" s="42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68"/>
    </row>
    <row r="46" s="1" customFormat="1">
      <c r="B46" s="42"/>
      <c r="C46" s="72" t="s">
        <v>27</v>
      </c>
      <c r="D46" s="70"/>
      <c r="E46" s="70"/>
      <c r="F46" s="70"/>
      <c r="G46" s="70"/>
      <c r="H46" s="70"/>
      <c r="I46" s="70"/>
      <c r="J46" s="70"/>
      <c r="K46" s="70"/>
      <c r="L46" s="73" t="str">
        <f>IF(E11= "","",E11)</f>
        <v xml:space="preserve"> </v>
      </c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2" t="s">
        <v>32</v>
      </c>
      <c r="AJ46" s="70"/>
      <c r="AK46" s="70"/>
      <c r="AL46" s="70"/>
      <c r="AM46" s="73" t="str">
        <f>IF(E17="","",E17)</f>
        <v xml:space="preserve"> </v>
      </c>
      <c r="AN46" s="73"/>
      <c r="AO46" s="73"/>
      <c r="AP46" s="73"/>
      <c r="AQ46" s="70"/>
      <c r="AR46" s="68"/>
      <c r="AS46" s="82" t="s">
        <v>50</v>
      </c>
      <c r="AT46" s="83"/>
      <c r="AU46" s="84"/>
      <c r="AV46" s="84"/>
      <c r="AW46" s="84"/>
      <c r="AX46" s="84"/>
      <c r="AY46" s="84"/>
      <c r="AZ46" s="84"/>
      <c r="BA46" s="84"/>
      <c r="BB46" s="84"/>
      <c r="BC46" s="84"/>
      <c r="BD46" s="85"/>
    </row>
    <row r="47" s="1" customFormat="1">
      <c r="B47" s="42"/>
      <c r="C47" s="72" t="s">
        <v>30</v>
      </c>
      <c r="D47" s="70"/>
      <c r="E47" s="70"/>
      <c r="F47" s="70"/>
      <c r="G47" s="70"/>
      <c r="H47" s="70"/>
      <c r="I47" s="70"/>
      <c r="J47" s="70"/>
      <c r="K47" s="70"/>
      <c r="L47" s="73" t="str">
        <f>IF(E14= "Vyplň údaj","",E14)</f>
        <v/>
      </c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70"/>
      <c r="AP47" s="70"/>
      <c r="AQ47" s="70"/>
      <c r="AR47" s="68"/>
      <c r="AS47" s="86"/>
      <c r="AT47" s="87"/>
      <c r="AU47" s="88"/>
      <c r="AV47" s="88"/>
      <c r="AW47" s="88"/>
      <c r="AX47" s="88"/>
      <c r="AY47" s="88"/>
      <c r="AZ47" s="88"/>
      <c r="BA47" s="88"/>
      <c r="BB47" s="88"/>
      <c r="BC47" s="88"/>
      <c r="BD47" s="89"/>
    </row>
    <row r="48" s="1" customFormat="1" ht="10.8" customHeight="1">
      <c r="B48" s="42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70"/>
      <c r="AP48" s="70"/>
      <c r="AQ48" s="70"/>
      <c r="AR48" s="68"/>
      <c r="AS48" s="90"/>
      <c r="AT48" s="51"/>
      <c r="AU48" s="43"/>
      <c r="AV48" s="43"/>
      <c r="AW48" s="43"/>
      <c r="AX48" s="43"/>
      <c r="AY48" s="43"/>
      <c r="AZ48" s="43"/>
      <c r="BA48" s="43"/>
      <c r="BB48" s="43"/>
      <c r="BC48" s="43"/>
      <c r="BD48" s="91"/>
    </row>
    <row r="49" s="1" customFormat="1" ht="29.28" customHeight="1">
      <c r="B49" s="42"/>
      <c r="C49" s="92" t="s">
        <v>51</v>
      </c>
      <c r="D49" s="93"/>
      <c r="E49" s="93"/>
      <c r="F49" s="93"/>
      <c r="G49" s="93"/>
      <c r="H49" s="94"/>
      <c r="I49" s="95" t="s">
        <v>52</v>
      </c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6" t="s">
        <v>53</v>
      </c>
      <c r="AH49" s="93"/>
      <c r="AI49" s="93"/>
      <c r="AJ49" s="93"/>
      <c r="AK49" s="93"/>
      <c r="AL49" s="93"/>
      <c r="AM49" s="93"/>
      <c r="AN49" s="95" t="s">
        <v>54</v>
      </c>
      <c r="AO49" s="93"/>
      <c r="AP49" s="93"/>
      <c r="AQ49" s="97" t="s">
        <v>55</v>
      </c>
      <c r="AR49" s="68"/>
      <c r="AS49" s="98" t="s">
        <v>56</v>
      </c>
      <c r="AT49" s="99" t="s">
        <v>57</v>
      </c>
      <c r="AU49" s="99" t="s">
        <v>58</v>
      </c>
      <c r="AV49" s="99" t="s">
        <v>59</v>
      </c>
      <c r="AW49" s="99" t="s">
        <v>60</v>
      </c>
      <c r="AX49" s="99" t="s">
        <v>61</v>
      </c>
      <c r="AY49" s="99" t="s">
        <v>62</v>
      </c>
      <c r="AZ49" s="99" t="s">
        <v>63</v>
      </c>
      <c r="BA49" s="99" t="s">
        <v>64</v>
      </c>
      <c r="BB49" s="99" t="s">
        <v>65</v>
      </c>
      <c r="BC49" s="99" t="s">
        <v>66</v>
      </c>
      <c r="BD49" s="100" t="s">
        <v>67</v>
      </c>
    </row>
    <row r="50" s="1" customFormat="1" ht="10.8" customHeight="1">
      <c r="B50" s="42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68"/>
      <c r="AS50" s="101"/>
      <c r="AT50" s="102"/>
      <c r="AU50" s="102"/>
      <c r="AV50" s="102"/>
      <c r="AW50" s="102"/>
      <c r="AX50" s="102"/>
      <c r="AY50" s="102"/>
      <c r="AZ50" s="102"/>
      <c r="BA50" s="102"/>
      <c r="BB50" s="102"/>
      <c r="BC50" s="102"/>
      <c r="BD50" s="103"/>
    </row>
    <row r="51" s="4" customFormat="1" ht="32.4" customHeight="1">
      <c r="B51" s="75"/>
      <c r="C51" s="104" t="s">
        <v>68</v>
      </c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6">
        <f>ROUND(SUM(AG52:AG56),2)</f>
        <v>0</v>
      </c>
      <c r="AH51" s="106"/>
      <c r="AI51" s="106"/>
      <c r="AJ51" s="106"/>
      <c r="AK51" s="106"/>
      <c r="AL51" s="106"/>
      <c r="AM51" s="106"/>
      <c r="AN51" s="107">
        <f>SUM(AG51,AT51)</f>
        <v>0</v>
      </c>
      <c r="AO51" s="107"/>
      <c r="AP51" s="107"/>
      <c r="AQ51" s="108" t="s">
        <v>21</v>
      </c>
      <c r="AR51" s="79"/>
      <c r="AS51" s="109">
        <f>ROUND(SUM(AS52:AS56),2)</f>
        <v>0</v>
      </c>
      <c r="AT51" s="110">
        <f>ROUND(SUM(AV51:AW51),2)</f>
        <v>0</v>
      </c>
      <c r="AU51" s="111">
        <f>ROUND(SUM(AU52:AU56),5)</f>
        <v>0</v>
      </c>
      <c r="AV51" s="110">
        <f>ROUND(AZ51*L26,2)</f>
        <v>0</v>
      </c>
      <c r="AW51" s="110">
        <f>ROUND(BA51*L27,2)</f>
        <v>0</v>
      </c>
      <c r="AX51" s="110">
        <f>ROUND(BB51*L26,2)</f>
        <v>0</v>
      </c>
      <c r="AY51" s="110">
        <f>ROUND(BC51*L27,2)</f>
        <v>0</v>
      </c>
      <c r="AZ51" s="110">
        <f>ROUND(SUM(AZ52:AZ56),2)</f>
        <v>0</v>
      </c>
      <c r="BA51" s="110">
        <f>ROUND(SUM(BA52:BA56),2)</f>
        <v>0</v>
      </c>
      <c r="BB51" s="110">
        <f>ROUND(SUM(BB52:BB56),2)</f>
        <v>0</v>
      </c>
      <c r="BC51" s="110">
        <f>ROUND(SUM(BC52:BC56),2)</f>
        <v>0</v>
      </c>
      <c r="BD51" s="112">
        <f>ROUND(SUM(BD52:BD56),2)</f>
        <v>0</v>
      </c>
      <c r="BS51" s="113" t="s">
        <v>69</v>
      </c>
      <c r="BT51" s="113" t="s">
        <v>70</v>
      </c>
      <c r="BU51" s="114" t="s">
        <v>71</v>
      </c>
      <c r="BV51" s="113" t="s">
        <v>72</v>
      </c>
      <c r="BW51" s="113" t="s">
        <v>7</v>
      </c>
      <c r="BX51" s="113" t="s">
        <v>73</v>
      </c>
      <c r="CL51" s="113" t="s">
        <v>21</v>
      </c>
    </row>
    <row r="52" s="5" customFormat="1" ht="16.5" customHeight="1">
      <c r="A52" s="115" t="s">
        <v>74</v>
      </c>
      <c r="B52" s="116"/>
      <c r="C52" s="117"/>
      <c r="D52" s="118" t="s">
        <v>75</v>
      </c>
      <c r="E52" s="118"/>
      <c r="F52" s="118"/>
      <c r="G52" s="118"/>
      <c r="H52" s="118"/>
      <c r="I52" s="119"/>
      <c r="J52" s="118" t="s">
        <v>76</v>
      </c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118"/>
      <c r="AF52" s="118"/>
      <c r="AG52" s="120">
        <f>'01 - Zimní údržba dopravn...'!J27</f>
        <v>0</v>
      </c>
      <c r="AH52" s="119"/>
      <c r="AI52" s="119"/>
      <c r="AJ52" s="119"/>
      <c r="AK52" s="119"/>
      <c r="AL52" s="119"/>
      <c r="AM52" s="119"/>
      <c r="AN52" s="120">
        <f>SUM(AG52,AT52)</f>
        <v>0</v>
      </c>
      <c r="AO52" s="119"/>
      <c r="AP52" s="119"/>
      <c r="AQ52" s="121" t="s">
        <v>77</v>
      </c>
      <c r="AR52" s="122"/>
      <c r="AS52" s="123">
        <v>0</v>
      </c>
      <c r="AT52" s="124">
        <f>ROUND(SUM(AV52:AW52),2)</f>
        <v>0</v>
      </c>
      <c r="AU52" s="125">
        <f>'01 - Zimní údržba dopravn...'!P79</f>
        <v>0</v>
      </c>
      <c r="AV52" s="124">
        <f>'01 - Zimní údržba dopravn...'!J30</f>
        <v>0</v>
      </c>
      <c r="AW52" s="124">
        <f>'01 - Zimní údržba dopravn...'!J31</f>
        <v>0</v>
      </c>
      <c r="AX52" s="124">
        <f>'01 - Zimní údržba dopravn...'!J32</f>
        <v>0</v>
      </c>
      <c r="AY52" s="124">
        <f>'01 - Zimní údržba dopravn...'!J33</f>
        <v>0</v>
      </c>
      <c r="AZ52" s="124">
        <f>'01 - Zimní údržba dopravn...'!F30</f>
        <v>0</v>
      </c>
      <c r="BA52" s="124">
        <f>'01 - Zimní údržba dopravn...'!F31</f>
        <v>0</v>
      </c>
      <c r="BB52" s="124">
        <f>'01 - Zimní údržba dopravn...'!F32</f>
        <v>0</v>
      </c>
      <c r="BC52" s="124">
        <f>'01 - Zimní údržba dopravn...'!F33</f>
        <v>0</v>
      </c>
      <c r="BD52" s="126">
        <f>'01 - Zimní údržba dopravn...'!F34</f>
        <v>0</v>
      </c>
      <c r="BT52" s="127" t="s">
        <v>78</v>
      </c>
      <c r="BV52" s="127" t="s">
        <v>72</v>
      </c>
      <c r="BW52" s="127" t="s">
        <v>79</v>
      </c>
      <c r="BX52" s="127" t="s">
        <v>7</v>
      </c>
      <c r="CL52" s="127" t="s">
        <v>21</v>
      </c>
      <c r="CM52" s="127" t="s">
        <v>80</v>
      </c>
    </row>
    <row r="53" s="5" customFormat="1" ht="16.5" customHeight="1">
      <c r="A53" s="115" t="s">
        <v>74</v>
      </c>
      <c r="B53" s="116"/>
      <c r="C53" s="117"/>
      <c r="D53" s="118" t="s">
        <v>81</v>
      </c>
      <c r="E53" s="118"/>
      <c r="F53" s="118"/>
      <c r="G53" s="118"/>
      <c r="H53" s="118"/>
      <c r="I53" s="119"/>
      <c r="J53" s="118" t="s">
        <v>82</v>
      </c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18"/>
      <c r="AA53" s="118"/>
      <c r="AB53" s="118"/>
      <c r="AC53" s="118"/>
      <c r="AD53" s="118"/>
      <c r="AE53" s="118"/>
      <c r="AF53" s="118"/>
      <c r="AG53" s="120">
        <f>'02 - Zimní údržba objektu...'!J27</f>
        <v>0</v>
      </c>
      <c r="AH53" s="119"/>
      <c r="AI53" s="119"/>
      <c r="AJ53" s="119"/>
      <c r="AK53" s="119"/>
      <c r="AL53" s="119"/>
      <c r="AM53" s="119"/>
      <c r="AN53" s="120">
        <f>SUM(AG53,AT53)</f>
        <v>0</v>
      </c>
      <c r="AO53" s="119"/>
      <c r="AP53" s="119"/>
      <c r="AQ53" s="121" t="s">
        <v>77</v>
      </c>
      <c r="AR53" s="122"/>
      <c r="AS53" s="123">
        <v>0</v>
      </c>
      <c r="AT53" s="124">
        <f>ROUND(SUM(AV53:AW53),2)</f>
        <v>0</v>
      </c>
      <c r="AU53" s="125">
        <f>'02 - Zimní údržba objektu...'!P79</f>
        <v>0</v>
      </c>
      <c r="AV53" s="124">
        <f>'02 - Zimní údržba objektu...'!J30</f>
        <v>0</v>
      </c>
      <c r="AW53" s="124">
        <f>'02 - Zimní údržba objektu...'!J31</f>
        <v>0</v>
      </c>
      <c r="AX53" s="124">
        <f>'02 - Zimní údržba objektu...'!J32</f>
        <v>0</v>
      </c>
      <c r="AY53" s="124">
        <f>'02 - Zimní údržba objektu...'!J33</f>
        <v>0</v>
      </c>
      <c r="AZ53" s="124">
        <f>'02 - Zimní údržba objektu...'!F30</f>
        <v>0</v>
      </c>
      <c r="BA53" s="124">
        <f>'02 - Zimní údržba objektu...'!F31</f>
        <v>0</v>
      </c>
      <c r="BB53" s="124">
        <f>'02 - Zimní údržba objektu...'!F32</f>
        <v>0</v>
      </c>
      <c r="BC53" s="124">
        <f>'02 - Zimní údržba objektu...'!F33</f>
        <v>0</v>
      </c>
      <c r="BD53" s="126">
        <f>'02 - Zimní údržba objektu...'!F34</f>
        <v>0</v>
      </c>
      <c r="BT53" s="127" t="s">
        <v>78</v>
      </c>
      <c r="BV53" s="127" t="s">
        <v>72</v>
      </c>
      <c r="BW53" s="127" t="s">
        <v>83</v>
      </c>
      <c r="BX53" s="127" t="s">
        <v>7</v>
      </c>
      <c r="CL53" s="127" t="s">
        <v>21</v>
      </c>
      <c r="CM53" s="127" t="s">
        <v>80</v>
      </c>
    </row>
    <row r="54" s="5" customFormat="1" ht="16.5" customHeight="1">
      <c r="A54" s="115" t="s">
        <v>74</v>
      </c>
      <c r="B54" s="116"/>
      <c r="C54" s="117"/>
      <c r="D54" s="118" t="s">
        <v>84</v>
      </c>
      <c r="E54" s="118"/>
      <c r="F54" s="118"/>
      <c r="G54" s="118"/>
      <c r="H54" s="118"/>
      <c r="I54" s="119"/>
      <c r="J54" s="118" t="s">
        <v>85</v>
      </c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118"/>
      <c r="AB54" s="118"/>
      <c r="AC54" s="118"/>
      <c r="AD54" s="118"/>
      <c r="AE54" s="118"/>
      <c r="AF54" s="118"/>
      <c r="AG54" s="120">
        <f>'03 - Zimní údržba přístup...'!J27</f>
        <v>0</v>
      </c>
      <c r="AH54" s="119"/>
      <c r="AI54" s="119"/>
      <c r="AJ54" s="119"/>
      <c r="AK54" s="119"/>
      <c r="AL54" s="119"/>
      <c r="AM54" s="119"/>
      <c r="AN54" s="120">
        <f>SUM(AG54,AT54)</f>
        <v>0</v>
      </c>
      <c r="AO54" s="119"/>
      <c r="AP54" s="119"/>
      <c r="AQ54" s="121" t="s">
        <v>77</v>
      </c>
      <c r="AR54" s="122"/>
      <c r="AS54" s="123">
        <v>0</v>
      </c>
      <c r="AT54" s="124">
        <f>ROUND(SUM(AV54:AW54),2)</f>
        <v>0</v>
      </c>
      <c r="AU54" s="125">
        <f>'03 - Zimní údržba přístup...'!P78</f>
        <v>0</v>
      </c>
      <c r="AV54" s="124">
        <f>'03 - Zimní údržba přístup...'!J30</f>
        <v>0</v>
      </c>
      <c r="AW54" s="124">
        <f>'03 - Zimní údržba přístup...'!J31</f>
        <v>0</v>
      </c>
      <c r="AX54" s="124">
        <f>'03 - Zimní údržba přístup...'!J32</f>
        <v>0</v>
      </c>
      <c r="AY54" s="124">
        <f>'03 - Zimní údržba přístup...'!J33</f>
        <v>0</v>
      </c>
      <c r="AZ54" s="124">
        <f>'03 - Zimní údržba přístup...'!F30</f>
        <v>0</v>
      </c>
      <c r="BA54" s="124">
        <f>'03 - Zimní údržba přístup...'!F31</f>
        <v>0</v>
      </c>
      <c r="BB54" s="124">
        <f>'03 - Zimní údržba přístup...'!F32</f>
        <v>0</v>
      </c>
      <c r="BC54" s="124">
        <f>'03 - Zimní údržba přístup...'!F33</f>
        <v>0</v>
      </c>
      <c r="BD54" s="126">
        <f>'03 - Zimní údržba přístup...'!F34</f>
        <v>0</v>
      </c>
      <c r="BT54" s="127" t="s">
        <v>78</v>
      </c>
      <c r="BV54" s="127" t="s">
        <v>72</v>
      </c>
      <c r="BW54" s="127" t="s">
        <v>86</v>
      </c>
      <c r="BX54" s="127" t="s">
        <v>7</v>
      </c>
      <c r="CL54" s="127" t="s">
        <v>21</v>
      </c>
      <c r="CM54" s="127" t="s">
        <v>80</v>
      </c>
    </row>
    <row r="55" s="5" customFormat="1" ht="16.5" customHeight="1">
      <c r="A55" s="115" t="s">
        <v>74</v>
      </c>
      <c r="B55" s="116"/>
      <c r="C55" s="117"/>
      <c r="D55" s="118" t="s">
        <v>87</v>
      </c>
      <c r="E55" s="118"/>
      <c r="F55" s="118"/>
      <c r="G55" s="118"/>
      <c r="H55" s="118"/>
      <c r="I55" s="119"/>
      <c r="J55" s="118" t="s">
        <v>88</v>
      </c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20">
        <f>'04 - Výřez křoví'!J27</f>
        <v>0</v>
      </c>
      <c r="AH55" s="119"/>
      <c r="AI55" s="119"/>
      <c r="AJ55" s="119"/>
      <c r="AK55" s="119"/>
      <c r="AL55" s="119"/>
      <c r="AM55" s="119"/>
      <c r="AN55" s="120">
        <f>SUM(AG55,AT55)</f>
        <v>0</v>
      </c>
      <c r="AO55" s="119"/>
      <c r="AP55" s="119"/>
      <c r="AQ55" s="121" t="s">
        <v>77</v>
      </c>
      <c r="AR55" s="122"/>
      <c r="AS55" s="123">
        <v>0</v>
      </c>
      <c r="AT55" s="124">
        <f>ROUND(SUM(AV55:AW55),2)</f>
        <v>0</v>
      </c>
      <c r="AU55" s="125">
        <f>'04 - Výřez křoví'!P78</f>
        <v>0</v>
      </c>
      <c r="AV55" s="124">
        <f>'04 - Výřez křoví'!J30</f>
        <v>0</v>
      </c>
      <c r="AW55" s="124">
        <f>'04 - Výřez křoví'!J31</f>
        <v>0</v>
      </c>
      <c r="AX55" s="124">
        <f>'04 - Výřez křoví'!J32</f>
        <v>0</v>
      </c>
      <c r="AY55" s="124">
        <f>'04 - Výřez křoví'!J33</f>
        <v>0</v>
      </c>
      <c r="AZ55" s="124">
        <f>'04 - Výřez křoví'!F30</f>
        <v>0</v>
      </c>
      <c r="BA55" s="124">
        <f>'04 - Výřez křoví'!F31</f>
        <v>0</v>
      </c>
      <c r="BB55" s="124">
        <f>'04 - Výřez křoví'!F32</f>
        <v>0</v>
      </c>
      <c r="BC55" s="124">
        <f>'04 - Výřez křoví'!F33</f>
        <v>0</v>
      </c>
      <c r="BD55" s="126">
        <f>'04 - Výřez křoví'!F34</f>
        <v>0</v>
      </c>
      <c r="BT55" s="127" t="s">
        <v>78</v>
      </c>
      <c r="BV55" s="127" t="s">
        <v>72</v>
      </c>
      <c r="BW55" s="127" t="s">
        <v>89</v>
      </c>
      <c r="BX55" s="127" t="s">
        <v>7</v>
      </c>
      <c r="CL55" s="127" t="s">
        <v>21</v>
      </c>
      <c r="CM55" s="127" t="s">
        <v>80</v>
      </c>
    </row>
    <row r="56" s="5" customFormat="1" ht="16.5" customHeight="1">
      <c r="A56" s="115" t="s">
        <v>74</v>
      </c>
      <c r="B56" s="116"/>
      <c r="C56" s="117"/>
      <c r="D56" s="118" t="s">
        <v>90</v>
      </c>
      <c r="E56" s="118"/>
      <c r="F56" s="118"/>
      <c r="G56" s="118"/>
      <c r="H56" s="118"/>
      <c r="I56" s="119"/>
      <c r="J56" s="118" t="s">
        <v>91</v>
      </c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118"/>
      <c r="AG56" s="120">
        <f>'05 - VRN'!J27</f>
        <v>0</v>
      </c>
      <c r="AH56" s="119"/>
      <c r="AI56" s="119"/>
      <c r="AJ56" s="119"/>
      <c r="AK56" s="119"/>
      <c r="AL56" s="119"/>
      <c r="AM56" s="119"/>
      <c r="AN56" s="120">
        <f>SUM(AG56,AT56)</f>
        <v>0</v>
      </c>
      <c r="AO56" s="119"/>
      <c r="AP56" s="119"/>
      <c r="AQ56" s="121" t="s">
        <v>77</v>
      </c>
      <c r="AR56" s="122"/>
      <c r="AS56" s="128">
        <v>0</v>
      </c>
      <c r="AT56" s="129">
        <f>ROUND(SUM(AV56:AW56),2)</f>
        <v>0</v>
      </c>
      <c r="AU56" s="130">
        <f>'05 - VRN'!P77</f>
        <v>0</v>
      </c>
      <c r="AV56" s="129">
        <f>'05 - VRN'!J30</f>
        <v>0</v>
      </c>
      <c r="AW56" s="129">
        <f>'05 - VRN'!J31</f>
        <v>0</v>
      </c>
      <c r="AX56" s="129">
        <f>'05 - VRN'!J32</f>
        <v>0</v>
      </c>
      <c r="AY56" s="129">
        <f>'05 - VRN'!J33</f>
        <v>0</v>
      </c>
      <c r="AZ56" s="129">
        <f>'05 - VRN'!F30</f>
        <v>0</v>
      </c>
      <c r="BA56" s="129">
        <f>'05 - VRN'!F31</f>
        <v>0</v>
      </c>
      <c r="BB56" s="129">
        <f>'05 - VRN'!F32</f>
        <v>0</v>
      </c>
      <c r="BC56" s="129">
        <f>'05 - VRN'!F33</f>
        <v>0</v>
      </c>
      <c r="BD56" s="131">
        <f>'05 - VRN'!F34</f>
        <v>0</v>
      </c>
      <c r="BT56" s="127" t="s">
        <v>78</v>
      </c>
      <c r="BV56" s="127" t="s">
        <v>72</v>
      </c>
      <c r="BW56" s="127" t="s">
        <v>92</v>
      </c>
      <c r="BX56" s="127" t="s">
        <v>7</v>
      </c>
      <c r="CL56" s="127" t="s">
        <v>21</v>
      </c>
      <c r="CM56" s="127" t="s">
        <v>80</v>
      </c>
    </row>
    <row r="57" s="1" customFormat="1" ht="30" customHeight="1">
      <c r="B57" s="42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70"/>
      <c r="AP57" s="70"/>
      <c r="AQ57" s="70"/>
      <c r="AR57" s="68"/>
    </row>
    <row r="58" s="1" customFormat="1" ht="6.96" customHeight="1">
      <c r="B58" s="63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  <c r="AN58" s="64"/>
      <c r="AO58" s="64"/>
      <c r="AP58" s="64"/>
      <c r="AQ58" s="64"/>
      <c r="AR58" s="68"/>
    </row>
  </sheetData>
  <sheetProtection sheet="1" formatColumns="0" formatRows="0" objects="1" scenarios="1" spinCount="100000" saltValue="8jzAax299lwZ9NQeFZt+ej9tifdwVDJs6CnYyDPMFiIVhIDTMw/oqhhKkIgO+LA87zfpMwrZL6X8QEeG61UgUg==" hashValue="IsnfA0HPgg0Xt5b7umUUfmX7nJyCIOiv66qnuh41glyPieQ7Sb9iXDTJIgFZXoChAJkyweyxB7YZQFVl/529Kw==" algorithmName="SHA-512" password="CC35"/>
  <mergeCells count="57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01 - Zimní údržba dopravn...'!C2" display="/"/>
    <hyperlink ref="A53" location="'02 - Zimní údržba objektu...'!C2" display="/"/>
    <hyperlink ref="A54" location="'03 - Zimní údržba přístup...'!C2" display="/"/>
    <hyperlink ref="A55" location="'04 - Výřez křoví'!C2" display="/"/>
    <hyperlink ref="A56" location="'05 - VRN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33"/>
      <c r="C1" s="133"/>
      <c r="D1" s="134" t="s">
        <v>1</v>
      </c>
      <c r="E1" s="133"/>
      <c r="F1" s="135" t="s">
        <v>93</v>
      </c>
      <c r="G1" s="135" t="s">
        <v>94</v>
      </c>
      <c r="H1" s="135"/>
      <c r="I1" s="136"/>
      <c r="J1" s="135" t="s">
        <v>95</v>
      </c>
      <c r="K1" s="134" t="s">
        <v>96</v>
      </c>
      <c r="L1" s="135" t="s">
        <v>97</v>
      </c>
      <c r="M1" s="135"/>
      <c r="N1" s="135"/>
      <c r="O1" s="135"/>
      <c r="P1" s="135"/>
      <c r="Q1" s="135"/>
      <c r="R1" s="135"/>
      <c r="S1" s="135"/>
      <c r="T1" s="13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79</v>
      </c>
    </row>
    <row r="3" ht="6.96" customHeight="1">
      <c r="B3" s="21"/>
      <c r="C3" s="22"/>
      <c r="D3" s="22"/>
      <c r="E3" s="22"/>
      <c r="F3" s="22"/>
      <c r="G3" s="22"/>
      <c r="H3" s="22"/>
      <c r="I3" s="137"/>
      <c r="J3" s="22"/>
      <c r="K3" s="23"/>
      <c r="AT3" s="20" t="s">
        <v>80</v>
      </c>
    </row>
    <row r="4" ht="36.96" customHeight="1">
      <c r="B4" s="24"/>
      <c r="C4" s="25"/>
      <c r="D4" s="26" t="s">
        <v>98</v>
      </c>
      <c r="E4" s="25"/>
      <c r="F4" s="25"/>
      <c r="G4" s="25"/>
      <c r="H4" s="25"/>
      <c r="I4" s="138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8"/>
      <c r="J5" s="25"/>
      <c r="K5" s="27"/>
    </row>
    <row r="6">
      <c r="B6" s="24"/>
      <c r="C6" s="25"/>
      <c r="D6" s="36" t="s">
        <v>18</v>
      </c>
      <c r="E6" s="25"/>
      <c r="F6" s="25"/>
      <c r="G6" s="25"/>
      <c r="H6" s="25"/>
      <c r="I6" s="138"/>
      <c r="J6" s="25"/>
      <c r="K6" s="27"/>
    </row>
    <row r="7" ht="16.5" customHeight="1">
      <c r="B7" s="24"/>
      <c r="C7" s="25"/>
      <c r="D7" s="25"/>
      <c r="E7" s="139" t="str">
        <f>'Rekapitulace zakázky'!K6</f>
        <v>Zimní údržba a odstraňování sněhu u ST Pardubice 2018 -2019</v>
      </c>
      <c r="F7" s="36"/>
      <c r="G7" s="36"/>
      <c r="H7" s="36"/>
      <c r="I7" s="138"/>
      <c r="J7" s="25"/>
      <c r="K7" s="27"/>
    </row>
    <row r="8" s="1" customFormat="1">
      <c r="B8" s="42"/>
      <c r="C8" s="43"/>
      <c r="D8" s="36" t="s">
        <v>99</v>
      </c>
      <c r="E8" s="43"/>
      <c r="F8" s="43"/>
      <c r="G8" s="43"/>
      <c r="H8" s="43"/>
      <c r="I8" s="140"/>
      <c r="J8" s="43"/>
      <c r="K8" s="47"/>
    </row>
    <row r="9" s="1" customFormat="1" ht="36.96" customHeight="1">
      <c r="B9" s="42"/>
      <c r="C9" s="43"/>
      <c r="D9" s="43"/>
      <c r="E9" s="141" t="s">
        <v>100</v>
      </c>
      <c r="F9" s="43"/>
      <c r="G9" s="43"/>
      <c r="H9" s="43"/>
      <c r="I9" s="140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40"/>
      <c r="J10" s="43"/>
      <c r="K10" s="47"/>
    </row>
    <row r="11" s="1" customFormat="1" ht="14.4" customHeight="1">
      <c r="B11" s="42"/>
      <c r="C11" s="43"/>
      <c r="D11" s="36" t="s">
        <v>20</v>
      </c>
      <c r="E11" s="43"/>
      <c r="F11" s="31" t="s">
        <v>21</v>
      </c>
      <c r="G11" s="43"/>
      <c r="H11" s="43"/>
      <c r="I11" s="142" t="s">
        <v>22</v>
      </c>
      <c r="J11" s="31" t="s">
        <v>21</v>
      </c>
      <c r="K11" s="47"/>
    </row>
    <row r="12" s="1" customFormat="1" ht="14.4" customHeight="1">
      <c r="B12" s="42"/>
      <c r="C12" s="43"/>
      <c r="D12" s="36" t="s">
        <v>23</v>
      </c>
      <c r="E12" s="43"/>
      <c r="F12" s="31" t="s">
        <v>24</v>
      </c>
      <c r="G12" s="43"/>
      <c r="H12" s="43"/>
      <c r="I12" s="142" t="s">
        <v>25</v>
      </c>
      <c r="J12" s="143" t="str">
        <f>'Rekapitulace zakázky'!AN8</f>
        <v>8. 8. 2018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40"/>
      <c r="J13" s="43"/>
      <c r="K13" s="47"/>
    </row>
    <row r="14" s="1" customFormat="1" ht="14.4" customHeight="1">
      <c r="B14" s="42"/>
      <c r="C14" s="43"/>
      <c r="D14" s="36" t="s">
        <v>27</v>
      </c>
      <c r="E14" s="43"/>
      <c r="F14" s="43"/>
      <c r="G14" s="43"/>
      <c r="H14" s="43"/>
      <c r="I14" s="142" t="s">
        <v>28</v>
      </c>
      <c r="J14" s="31" t="str">
        <f>IF('Rekapitulace zakázky'!AN10="","",'Rekapitulace zakázky'!AN10)</f>
        <v/>
      </c>
      <c r="K14" s="47"/>
    </row>
    <row r="15" s="1" customFormat="1" ht="18" customHeight="1">
      <c r="B15" s="42"/>
      <c r="C15" s="43"/>
      <c r="D15" s="43"/>
      <c r="E15" s="31" t="str">
        <f>IF('Rekapitulace zakázky'!E11="","",'Rekapitulace zakázky'!E11)</f>
        <v xml:space="preserve"> </v>
      </c>
      <c r="F15" s="43"/>
      <c r="G15" s="43"/>
      <c r="H15" s="43"/>
      <c r="I15" s="142" t="s">
        <v>29</v>
      </c>
      <c r="J15" s="31" t="str">
        <f>IF('Rekapitulace zakázky'!AN11="","",'Rekapitulace zakázky'!AN11)</f>
        <v/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40"/>
      <c r="J16" s="43"/>
      <c r="K16" s="47"/>
    </row>
    <row r="17" s="1" customFormat="1" ht="14.4" customHeight="1">
      <c r="B17" s="42"/>
      <c r="C17" s="43"/>
      <c r="D17" s="36" t="s">
        <v>30</v>
      </c>
      <c r="E17" s="43"/>
      <c r="F17" s="43"/>
      <c r="G17" s="43"/>
      <c r="H17" s="43"/>
      <c r="I17" s="142" t="s">
        <v>28</v>
      </c>
      <c r="J17" s="31" t="str">
        <f>IF('Rekapitulace zakázky'!AN13="Vyplň údaj","",IF('Rekapitulace zakázky'!AN13="","",'Rekapitulace zakázky'!AN13))</f>
        <v/>
      </c>
      <c r="K17" s="47"/>
    </row>
    <row r="18" s="1" customFormat="1" ht="18" customHeight="1">
      <c r="B18" s="42"/>
      <c r="C18" s="43"/>
      <c r="D18" s="43"/>
      <c r="E18" s="31" t="str">
        <f>IF('Rekapitulace zakázky'!E14="Vyplň údaj","",IF('Rekapitulace zakázky'!E14="","",'Rekapitulace zakázky'!E14))</f>
        <v/>
      </c>
      <c r="F18" s="43"/>
      <c r="G18" s="43"/>
      <c r="H18" s="43"/>
      <c r="I18" s="142" t="s">
        <v>29</v>
      </c>
      <c r="J18" s="31" t="str">
        <f>IF('Rekapitulace zakázky'!AN14="Vyplň údaj","",IF('Rekapitulace zakázky'!AN14="","",'Rekapitulace zakázky'!AN14))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40"/>
      <c r="J19" s="43"/>
      <c r="K19" s="47"/>
    </row>
    <row r="20" s="1" customFormat="1" ht="14.4" customHeight="1">
      <c r="B20" s="42"/>
      <c r="C20" s="43"/>
      <c r="D20" s="36" t="s">
        <v>32</v>
      </c>
      <c r="E20" s="43"/>
      <c r="F20" s="43"/>
      <c r="G20" s="43"/>
      <c r="H20" s="43"/>
      <c r="I20" s="142" t="s">
        <v>28</v>
      </c>
      <c r="J20" s="31" t="str">
        <f>IF('Rekapitulace zakázky'!AN16="","",'Rekapitulace zakázky'!AN16)</f>
        <v/>
      </c>
      <c r="K20" s="47"/>
    </row>
    <row r="21" s="1" customFormat="1" ht="18" customHeight="1">
      <c r="B21" s="42"/>
      <c r="C21" s="43"/>
      <c r="D21" s="43"/>
      <c r="E21" s="31" t="str">
        <f>IF('Rekapitulace zakázky'!E17="","",'Rekapitulace zakázky'!E17)</f>
        <v xml:space="preserve"> </v>
      </c>
      <c r="F21" s="43"/>
      <c r="G21" s="43"/>
      <c r="H21" s="43"/>
      <c r="I21" s="142" t="s">
        <v>29</v>
      </c>
      <c r="J21" s="31" t="str">
        <f>IF('Rekapitulace zakázky'!AN17="","",'Rekapitulace zakázky'!AN17)</f>
        <v/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40"/>
      <c r="J22" s="43"/>
      <c r="K22" s="47"/>
    </row>
    <row r="23" s="1" customFormat="1" ht="14.4" customHeight="1">
      <c r="B23" s="42"/>
      <c r="C23" s="43"/>
      <c r="D23" s="36" t="s">
        <v>34</v>
      </c>
      <c r="E23" s="43"/>
      <c r="F23" s="43"/>
      <c r="G23" s="43"/>
      <c r="H23" s="43"/>
      <c r="I23" s="140"/>
      <c r="J23" s="43"/>
      <c r="K23" s="47"/>
    </row>
    <row r="24" s="6" customFormat="1" ht="16.5" customHeight="1">
      <c r="B24" s="144"/>
      <c r="C24" s="145"/>
      <c r="D24" s="145"/>
      <c r="E24" s="40" t="s">
        <v>21</v>
      </c>
      <c r="F24" s="40"/>
      <c r="G24" s="40"/>
      <c r="H24" s="40"/>
      <c r="I24" s="146"/>
      <c r="J24" s="145"/>
      <c r="K24" s="147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40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8"/>
      <c r="J26" s="102"/>
      <c r="K26" s="149"/>
    </row>
    <row r="27" s="1" customFormat="1" ht="25.44" customHeight="1">
      <c r="B27" s="42"/>
      <c r="C27" s="43"/>
      <c r="D27" s="150" t="s">
        <v>36</v>
      </c>
      <c r="E27" s="43"/>
      <c r="F27" s="43"/>
      <c r="G27" s="43"/>
      <c r="H27" s="43"/>
      <c r="I27" s="140"/>
      <c r="J27" s="151">
        <f>ROUND(J79,2)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8"/>
      <c r="J28" s="102"/>
      <c r="K28" s="149"/>
    </row>
    <row r="29" s="1" customFormat="1" ht="14.4" customHeight="1">
      <c r="B29" s="42"/>
      <c r="C29" s="43"/>
      <c r="D29" s="43"/>
      <c r="E29" s="43"/>
      <c r="F29" s="48" t="s">
        <v>38</v>
      </c>
      <c r="G29" s="43"/>
      <c r="H29" s="43"/>
      <c r="I29" s="152" t="s">
        <v>37</v>
      </c>
      <c r="J29" s="48" t="s">
        <v>39</v>
      </c>
      <c r="K29" s="47"/>
    </row>
    <row r="30" s="1" customFormat="1" ht="14.4" customHeight="1">
      <c r="B30" s="42"/>
      <c r="C30" s="43"/>
      <c r="D30" s="51" t="s">
        <v>40</v>
      </c>
      <c r="E30" s="51" t="s">
        <v>41</v>
      </c>
      <c r="F30" s="153">
        <f>ROUND(SUM(BE79:BE148), 2)</f>
        <v>0</v>
      </c>
      <c r="G30" s="43"/>
      <c r="H30" s="43"/>
      <c r="I30" s="154">
        <v>0.20999999999999999</v>
      </c>
      <c r="J30" s="153">
        <f>ROUND(ROUND((SUM(BE79:BE148)), 2)*I30, 2)</f>
        <v>0</v>
      </c>
      <c r="K30" s="47"/>
    </row>
    <row r="31" s="1" customFormat="1" ht="14.4" customHeight="1">
      <c r="B31" s="42"/>
      <c r="C31" s="43"/>
      <c r="D31" s="43"/>
      <c r="E31" s="51" t="s">
        <v>42</v>
      </c>
      <c r="F31" s="153">
        <f>ROUND(SUM(BF79:BF148), 2)</f>
        <v>0</v>
      </c>
      <c r="G31" s="43"/>
      <c r="H31" s="43"/>
      <c r="I31" s="154">
        <v>0.14999999999999999</v>
      </c>
      <c r="J31" s="153">
        <f>ROUND(ROUND((SUM(BF79:BF148)),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43</v>
      </c>
      <c r="F32" s="153">
        <f>ROUND(SUM(BG79:BG148), 2)</f>
        <v>0</v>
      </c>
      <c r="G32" s="43"/>
      <c r="H32" s="43"/>
      <c r="I32" s="154">
        <v>0.20999999999999999</v>
      </c>
      <c r="J32" s="153">
        <v>0</v>
      </c>
      <c r="K32" s="47"/>
    </row>
    <row r="33" hidden="1" s="1" customFormat="1" ht="14.4" customHeight="1">
      <c r="B33" s="42"/>
      <c r="C33" s="43"/>
      <c r="D33" s="43"/>
      <c r="E33" s="51" t="s">
        <v>44</v>
      </c>
      <c r="F33" s="153">
        <f>ROUND(SUM(BH79:BH148), 2)</f>
        <v>0</v>
      </c>
      <c r="G33" s="43"/>
      <c r="H33" s="43"/>
      <c r="I33" s="154">
        <v>0.14999999999999999</v>
      </c>
      <c r="J33" s="153">
        <v>0</v>
      </c>
      <c r="K33" s="47"/>
    </row>
    <row r="34" hidden="1" s="1" customFormat="1" ht="14.4" customHeight="1">
      <c r="B34" s="42"/>
      <c r="C34" s="43"/>
      <c r="D34" s="43"/>
      <c r="E34" s="51" t="s">
        <v>45</v>
      </c>
      <c r="F34" s="153">
        <f>ROUND(SUM(BI79:BI148), 2)</f>
        <v>0</v>
      </c>
      <c r="G34" s="43"/>
      <c r="H34" s="43"/>
      <c r="I34" s="154">
        <v>0</v>
      </c>
      <c r="J34" s="153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40"/>
      <c r="J35" s="43"/>
      <c r="K35" s="47"/>
    </row>
    <row r="36" s="1" customFormat="1" ht="25.44" customHeight="1">
      <c r="B36" s="42"/>
      <c r="C36" s="155"/>
      <c r="D36" s="156" t="s">
        <v>46</v>
      </c>
      <c r="E36" s="94"/>
      <c r="F36" s="94"/>
      <c r="G36" s="157" t="s">
        <v>47</v>
      </c>
      <c r="H36" s="158" t="s">
        <v>48</v>
      </c>
      <c r="I36" s="159"/>
      <c r="J36" s="160">
        <f>SUM(J27:J34)</f>
        <v>0</v>
      </c>
      <c r="K36" s="161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62"/>
      <c r="J37" s="64"/>
      <c r="K37" s="65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2"/>
      <c r="C42" s="26" t="s">
        <v>101</v>
      </c>
      <c r="D42" s="43"/>
      <c r="E42" s="43"/>
      <c r="F42" s="43"/>
      <c r="G42" s="43"/>
      <c r="H42" s="43"/>
      <c r="I42" s="140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40"/>
      <c r="J43" s="43"/>
      <c r="K43" s="47"/>
    </row>
    <row r="44" s="1" customFormat="1" ht="14.4" customHeight="1">
      <c r="B44" s="42"/>
      <c r="C44" s="36" t="s">
        <v>18</v>
      </c>
      <c r="D44" s="43"/>
      <c r="E44" s="43"/>
      <c r="F44" s="43"/>
      <c r="G44" s="43"/>
      <c r="H44" s="43"/>
      <c r="I44" s="140"/>
      <c r="J44" s="43"/>
      <c r="K44" s="47"/>
    </row>
    <row r="45" s="1" customFormat="1" ht="16.5" customHeight="1">
      <c r="B45" s="42"/>
      <c r="C45" s="43"/>
      <c r="D45" s="43"/>
      <c r="E45" s="139" t="str">
        <f>E7</f>
        <v>Zimní údržba a odstraňování sněhu u ST Pardubice 2018 -2019</v>
      </c>
      <c r="F45" s="36"/>
      <c r="G45" s="36"/>
      <c r="H45" s="36"/>
      <c r="I45" s="140"/>
      <c r="J45" s="43"/>
      <c r="K45" s="47"/>
    </row>
    <row r="46" s="1" customFormat="1" ht="14.4" customHeight="1">
      <c r="B46" s="42"/>
      <c r="C46" s="36" t="s">
        <v>99</v>
      </c>
      <c r="D46" s="43"/>
      <c r="E46" s="43"/>
      <c r="F46" s="43"/>
      <c r="G46" s="43"/>
      <c r="H46" s="43"/>
      <c r="I46" s="140"/>
      <c r="J46" s="43"/>
      <c r="K46" s="47"/>
    </row>
    <row r="47" s="1" customFormat="1" ht="17.25" customHeight="1">
      <c r="B47" s="42"/>
      <c r="C47" s="43"/>
      <c r="D47" s="43"/>
      <c r="E47" s="141" t="str">
        <f>E9</f>
        <v>01 - Zimní údržba dopravní cesty</v>
      </c>
      <c r="F47" s="43"/>
      <c r="G47" s="43"/>
      <c r="H47" s="43"/>
      <c r="I47" s="140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40"/>
      <c r="J48" s="43"/>
      <c r="K48" s="47"/>
    </row>
    <row r="49" s="1" customFormat="1" ht="18" customHeight="1">
      <c r="B49" s="42"/>
      <c r="C49" s="36" t="s">
        <v>23</v>
      </c>
      <c r="D49" s="43"/>
      <c r="E49" s="43"/>
      <c r="F49" s="31" t="str">
        <f>F12</f>
        <v xml:space="preserve"> </v>
      </c>
      <c r="G49" s="43"/>
      <c r="H49" s="43"/>
      <c r="I49" s="142" t="s">
        <v>25</v>
      </c>
      <c r="J49" s="143" t="str">
        <f>IF(J12="","",J12)</f>
        <v>8. 8. 2018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40"/>
      <c r="J50" s="43"/>
      <c r="K50" s="47"/>
    </row>
    <row r="51" s="1" customFormat="1">
      <c r="B51" s="42"/>
      <c r="C51" s="36" t="s">
        <v>27</v>
      </c>
      <c r="D51" s="43"/>
      <c r="E51" s="43"/>
      <c r="F51" s="31" t="str">
        <f>E15</f>
        <v xml:space="preserve"> </v>
      </c>
      <c r="G51" s="43"/>
      <c r="H51" s="43"/>
      <c r="I51" s="142" t="s">
        <v>32</v>
      </c>
      <c r="J51" s="40" t="str">
        <f>E21</f>
        <v xml:space="preserve"> </v>
      </c>
      <c r="K51" s="47"/>
    </row>
    <row r="52" s="1" customFormat="1" ht="14.4" customHeight="1">
      <c r="B52" s="42"/>
      <c r="C52" s="36" t="s">
        <v>30</v>
      </c>
      <c r="D52" s="43"/>
      <c r="E52" s="43"/>
      <c r="F52" s="31" t="str">
        <f>IF(E18="","",E18)</f>
        <v/>
      </c>
      <c r="G52" s="43"/>
      <c r="H52" s="43"/>
      <c r="I52" s="140"/>
      <c r="J52" s="167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40"/>
      <c r="J53" s="43"/>
      <c r="K53" s="47"/>
    </row>
    <row r="54" s="1" customFormat="1" ht="29.28" customHeight="1">
      <c r="B54" s="42"/>
      <c r="C54" s="168" t="s">
        <v>102</v>
      </c>
      <c r="D54" s="155"/>
      <c r="E54" s="155"/>
      <c r="F54" s="155"/>
      <c r="G54" s="155"/>
      <c r="H54" s="155"/>
      <c r="I54" s="169"/>
      <c r="J54" s="170" t="s">
        <v>103</v>
      </c>
      <c r="K54" s="171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40"/>
      <c r="J55" s="43"/>
      <c r="K55" s="47"/>
    </row>
    <row r="56" s="1" customFormat="1" ht="29.28" customHeight="1">
      <c r="B56" s="42"/>
      <c r="C56" s="172" t="s">
        <v>104</v>
      </c>
      <c r="D56" s="43"/>
      <c r="E56" s="43"/>
      <c r="F56" s="43"/>
      <c r="G56" s="43"/>
      <c r="H56" s="43"/>
      <c r="I56" s="140"/>
      <c r="J56" s="151">
        <f>J79</f>
        <v>0</v>
      </c>
      <c r="K56" s="47"/>
      <c r="AU56" s="20" t="s">
        <v>105</v>
      </c>
    </row>
    <row r="57" s="7" customFormat="1" ht="24.96" customHeight="1">
      <c r="B57" s="173"/>
      <c r="C57" s="174"/>
      <c r="D57" s="175" t="s">
        <v>106</v>
      </c>
      <c r="E57" s="176"/>
      <c r="F57" s="176"/>
      <c r="G57" s="176"/>
      <c r="H57" s="176"/>
      <c r="I57" s="177"/>
      <c r="J57" s="178">
        <f>J80</f>
        <v>0</v>
      </c>
      <c r="K57" s="179"/>
    </row>
    <row r="58" s="8" customFormat="1" ht="19.92" customHeight="1">
      <c r="B58" s="180"/>
      <c r="C58" s="181"/>
      <c r="D58" s="182" t="s">
        <v>107</v>
      </c>
      <c r="E58" s="183"/>
      <c r="F58" s="183"/>
      <c r="G58" s="183"/>
      <c r="H58" s="183"/>
      <c r="I58" s="184"/>
      <c r="J58" s="185">
        <f>J81</f>
        <v>0</v>
      </c>
      <c r="K58" s="186"/>
    </row>
    <row r="59" s="7" customFormat="1" ht="24.96" customHeight="1">
      <c r="B59" s="173"/>
      <c r="C59" s="174"/>
      <c r="D59" s="175" t="s">
        <v>108</v>
      </c>
      <c r="E59" s="176"/>
      <c r="F59" s="176"/>
      <c r="G59" s="176"/>
      <c r="H59" s="176"/>
      <c r="I59" s="177"/>
      <c r="J59" s="178">
        <f>J138</f>
        <v>0</v>
      </c>
      <c r="K59" s="179"/>
    </row>
    <row r="60" s="1" customFormat="1" ht="21.84" customHeight="1">
      <c r="B60" s="42"/>
      <c r="C60" s="43"/>
      <c r="D60" s="43"/>
      <c r="E60" s="43"/>
      <c r="F60" s="43"/>
      <c r="G60" s="43"/>
      <c r="H60" s="43"/>
      <c r="I60" s="140"/>
      <c r="J60" s="43"/>
      <c r="K60" s="47"/>
    </row>
    <row r="61" s="1" customFormat="1" ht="6.96" customHeight="1">
      <c r="B61" s="63"/>
      <c r="C61" s="64"/>
      <c r="D61" s="64"/>
      <c r="E61" s="64"/>
      <c r="F61" s="64"/>
      <c r="G61" s="64"/>
      <c r="H61" s="64"/>
      <c r="I61" s="162"/>
      <c r="J61" s="64"/>
      <c r="K61" s="65"/>
    </row>
    <row r="65" s="1" customFormat="1" ht="6.96" customHeight="1">
      <c r="B65" s="66"/>
      <c r="C65" s="67"/>
      <c r="D65" s="67"/>
      <c r="E65" s="67"/>
      <c r="F65" s="67"/>
      <c r="G65" s="67"/>
      <c r="H65" s="67"/>
      <c r="I65" s="165"/>
      <c r="J65" s="67"/>
      <c r="K65" s="67"/>
      <c r="L65" s="68"/>
    </row>
    <row r="66" s="1" customFormat="1" ht="36.96" customHeight="1">
      <c r="B66" s="42"/>
      <c r="C66" s="69" t="s">
        <v>109</v>
      </c>
      <c r="D66" s="70"/>
      <c r="E66" s="70"/>
      <c r="F66" s="70"/>
      <c r="G66" s="70"/>
      <c r="H66" s="70"/>
      <c r="I66" s="187"/>
      <c r="J66" s="70"/>
      <c r="K66" s="70"/>
      <c r="L66" s="68"/>
    </row>
    <row r="67" s="1" customFormat="1" ht="6.96" customHeight="1">
      <c r="B67" s="42"/>
      <c r="C67" s="70"/>
      <c r="D67" s="70"/>
      <c r="E67" s="70"/>
      <c r="F67" s="70"/>
      <c r="G67" s="70"/>
      <c r="H67" s="70"/>
      <c r="I67" s="187"/>
      <c r="J67" s="70"/>
      <c r="K67" s="70"/>
      <c r="L67" s="68"/>
    </row>
    <row r="68" s="1" customFormat="1" ht="14.4" customHeight="1">
      <c r="B68" s="42"/>
      <c r="C68" s="72" t="s">
        <v>18</v>
      </c>
      <c r="D68" s="70"/>
      <c r="E68" s="70"/>
      <c r="F68" s="70"/>
      <c r="G68" s="70"/>
      <c r="H68" s="70"/>
      <c r="I68" s="187"/>
      <c r="J68" s="70"/>
      <c r="K68" s="70"/>
      <c r="L68" s="68"/>
    </row>
    <row r="69" s="1" customFormat="1" ht="16.5" customHeight="1">
      <c r="B69" s="42"/>
      <c r="C69" s="70"/>
      <c r="D69" s="70"/>
      <c r="E69" s="188" t="str">
        <f>E7</f>
        <v>Zimní údržba a odstraňování sněhu u ST Pardubice 2018 -2019</v>
      </c>
      <c r="F69" s="72"/>
      <c r="G69" s="72"/>
      <c r="H69" s="72"/>
      <c r="I69" s="187"/>
      <c r="J69" s="70"/>
      <c r="K69" s="70"/>
      <c r="L69" s="68"/>
    </row>
    <row r="70" s="1" customFormat="1" ht="14.4" customHeight="1">
      <c r="B70" s="42"/>
      <c r="C70" s="72" t="s">
        <v>99</v>
      </c>
      <c r="D70" s="70"/>
      <c r="E70" s="70"/>
      <c r="F70" s="70"/>
      <c r="G70" s="70"/>
      <c r="H70" s="70"/>
      <c r="I70" s="187"/>
      <c r="J70" s="70"/>
      <c r="K70" s="70"/>
      <c r="L70" s="68"/>
    </row>
    <row r="71" s="1" customFormat="1" ht="17.25" customHeight="1">
      <c r="B71" s="42"/>
      <c r="C71" s="70"/>
      <c r="D71" s="70"/>
      <c r="E71" s="78" t="str">
        <f>E9</f>
        <v>01 - Zimní údržba dopravní cesty</v>
      </c>
      <c r="F71" s="70"/>
      <c r="G71" s="70"/>
      <c r="H71" s="70"/>
      <c r="I71" s="187"/>
      <c r="J71" s="70"/>
      <c r="K71" s="70"/>
      <c r="L71" s="68"/>
    </row>
    <row r="72" s="1" customFormat="1" ht="6.96" customHeight="1">
      <c r="B72" s="42"/>
      <c r="C72" s="70"/>
      <c r="D72" s="70"/>
      <c r="E72" s="70"/>
      <c r="F72" s="70"/>
      <c r="G72" s="70"/>
      <c r="H72" s="70"/>
      <c r="I72" s="187"/>
      <c r="J72" s="70"/>
      <c r="K72" s="70"/>
      <c r="L72" s="68"/>
    </row>
    <row r="73" s="1" customFormat="1" ht="18" customHeight="1">
      <c r="B73" s="42"/>
      <c r="C73" s="72" t="s">
        <v>23</v>
      </c>
      <c r="D73" s="70"/>
      <c r="E73" s="70"/>
      <c r="F73" s="189" t="str">
        <f>F12</f>
        <v xml:space="preserve"> </v>
      </c>
      <c r="G73" s="70"/>
      <c r="H73" s="70"/>
      <c r="I73" s="190" t="s">
        <v>25</v>
      </c>
      <c r="J73" s="81" t="str">
        <f>IF(J12="","",J12)</f>
        <v>8. 8. 2018</v>
      </c>
      <c r="K73" s="70"/>
      <c r="L73" s="68"/>
    </row>
    <row r="74" s="1" customFormat="1" ht="6.96" customHeight="1">
      <c r="B74" s="42"/>
      <c r="C74" s="70"/>
      <c r="D74" s="70"/>
      <c r="E74" s="70"/>
      <c r="F74" s="70"/>
      <c r="G74" s="70"/>
      <c r="H74" s="70"/>
      <c r="I74" s="187"/>
      <c r="J74" s="70"/>
      <c r="K74" s="70"/>
      <c r="L74" s="68"/>
    </row>
    <row r="75" s="1" customFormat="1">
      <c r="B75" s="42"/>
      <c r="C75" s="72" t="s">
        <v>27</v>
      </c>
      <c r="D75" s="70"/>
      <c r="E75" s="70"/>
      <c r="F75" s="189" t="str">
        <f>E15</f>
        <v xml:space="preserve"> </v>
      </c>
      <c r="G75" s="70"/>
      <c r="H75" s="70"/>
      <c r="I75" s="190" t="s">
        <v>32</v>
      </c>
      <c r="J75" s="189" t="str">
        <f>E21</f>
        <v xml:space="preserve"> </v>
      </c>
      <c r="K75" s="70"/>
      <c r="L75" s="68"/>
    </row>
    <row r="76" s="1" customFormat="1" ht="14.4" customHeight="1">
      <c r="B76" s="42"/>
      <c r="C76" s="72" t="s">
        <v>30</v>
      </c>
      <c r="D76" s="70"/>
      <c r="E76" s="70"/>
      <c r="F76" s="189" t="str">
        <f>IF(E18="","",E18)</f>
        <v/>
      </c>
      <c r="G76" s="70"/>
      <c r="H76" s="70"/>
      <c r="I76" s="187"/>
      <c r="J76" s="70"/>
      <c r="K76" s="70"/>
      <c r="L76" s="68"/>
    </row>
    <row r="77" s="1" customFormat="1" ht="10.32" customHeight="1">
      <c r="B77" s="42"/>
      <c r="C77" s="70"/>
      <c r="D77" s="70"/>
      <c r="E77" s="70"/>
      <c r="F77" s="70"/>
      <c r="G77" s="70"/>
      <c r="H77" s="70"/>
      <c r="I77" s="187"/>
      <c r="J77" s="70"/>
      <c r="K77" s="70"/>
      <c r="L77" s="68"/>
    </row>
    <row r="78" s="9" customFormat="1" ht="29.28" customHeight="1">
      <c r="B78" s="191"/>
      <c r="C78" s="192" t="s">
        <v>110</v>
      </c>
      <c r="D78" s="193" t="s">
        <v>55</v>
      </c>
      <c r="E78" s="193" t="s">
        <v>51</v>
      </c>
      <c r="F78" s="193" t="s">
        <v>111</v>
      </c>
      <c r="G78" s="193" t="s">
        <v>112</v>
      </c>
      <c r="H78" s="193" t="s">
        <v>113</v>
      </c>
      <c r="I78" s="194" t="s">
        <v>114</v>
      </c>
      <c r="J78" s="193" t="s">
        <v>103</v>
      </c>
      <c r="K78" s="195" t="s">
        <v>115</v>
      </c>
      <c r="L78" s="196"/>
      <c r="M78" s="98" t="s">
        <v>116</v>
      </c>
      <c r="N78" s="99" t="s">
        <v>40</v>
      </c>
      <c r="O78" s="99" t="s">
        <v>117</v>
      </c>
      <c r="P78" s="99" t="s">
        <v>118</v>
      </c>
      <c r="Q78" s="99" t="s">
        <v>119</v>
      </c>
      <c r="R78" s="99" t="s">
        <v>120</v>
      </c>
      <c r="S78" s="99" t="s">
        <v>121</v>
      </c>
      <c r="T78" s="100" t="s">
        <v>122</v>
      </c>
    </row>
    <row r="79" s="1" customFormat="1" ht="29.28" customHeight="1">
      <c r="B79" s="42"/>
      <c r="C79" s="104" t="s">
        <v>104</v>
      </c>
      <c r="D79" s="70"/>
      <c r="E79" s="70"/>
      <c r="F79" s="70"/>
      <c r="G79" s="70"/>
      <c r="H79" s="70"/>
      <c r="I79" s="187"/>
      <c r="J79" s="197">
        <f>BK79</f>
        <v>0</v>
      </c>
      <c r="K79" s="70"/>
      <c r="L79" s="68"/>
      <c r="M79" s="101"/>
      <c r="N79" s="102"/>
      <c r="O79" s="102"/>
      <c r="P79" s="198">
        <f>P80+P138</f>
        <v>0</v>
      </c>
      <c r="Q79" s="102"/>
      <c r="R79" s="198">
        <f>R80+R138</f>
        <v>50010</v>
      </c>
      <c r="S79" s="102"/>
      <c r="T79" s="199">
        <f>T80+T138</f>
        <v>0</v>
      </c>
      <c r="AT79" s="20" t="s">
        <v>69</v>
      </c>
      <c r="AU79" s="20" t="s">
        <v>105</v>
      </c>
      <c r="BK79" s="200">
        <f>BK80+BK138</f>
        <v>0</v>
      </c>
    </row>
    <row r="80" s="10" customFormat="1" ht="37.44" customHeight="1">
      <c r="B80" s="201"/>
      <c r="C80" s="202"/>
      <c r="D80" s="203" t="s">
        <v>69</v>
      </c>
      <c r="E80" s="204" t="s">
        <v>123</v>
      </c>
      <c r="F80" s="204" t="s">
        <v>124</v>
      </c>
      <c r="G80" s="202"/>
      <c r="H80" s="202"/>
      <c r="I80" s="205"/>
      <c r="J80" s="206">
        <f>BK80</f>
        <v>0</v>
      </c>
      <c r="K80" s="202"/>
      <c r="L80" s="207"/>
      <c r="M80" s="208"/>
      <c r="N80" s="209"/>
      <c r="O80" s="209"/>
      <c r="P80" s="210">
        <f>P81</f>
        <v>0</v>
      </c>
      <c r="Q80" s="209"/>
      <c r="R80" s="210">
        <f>R81</f>
        <v>50000</v>
      </c>
      <c r="S80" s="209"/>
      <c r="T80" s="211">
        <f>T81</f>
        <v>0</v>
      </c>
      <c r="AR80" s="212" t="s">
        <v>78</v>
      </c>
      <c r="AT80" s="213" t="s">
        <v>69</v>
      </c>
      <c r="AU80" s="213" t="s">
        <v>70</v>
      </c>
      <c r="AY80" s="212" t="s">
        <v>125</v>
      </c>
      <c r="BK80" s="214">
        <f>BK81</f>
        <v>0</v>
      </c>
    </row>
    <row r="81" s="10" customFormat="1" ht="19.92" customHeight="1">
      <c r="B81" s="201"/>
      <c r="C81" s="202"/>
      <c r="D81" s="203" t="s">
        <v>69</v>
      </c>
      <c r="E81" s="215" t="s">
        <v>126</v>
      </c>
      <c r="F81" s="215" t="s">
        <v>127</v>
      </c>
      <c r="G81" s="202"/>
      <c r="H81" s="202"/>
      <c r="I81" s="205"/>
      <c r="J81" s="216">
        <f>BK81</f>
        <v>0</v>
      </c>
      <c r="K81" s="202"/>
      <c r="L81" s="207"/>
      <c r="M81" s="208"/>
      <c r="N81" s="209"/>
      <c r="O81" s="209"/>
      <c r="P81" s="210">
        <f>SUM(P82:P137)</f>
        <v>0</v>
      </c>
      <c r="Q81" s="209"/>
      <c r="R81" s="210">
        <f>SUM(R82:R137)</f>
        <v>50000</v>
      </c>
      <c r="S81" s="209"/>
      <c r="T81" s="211">
        <f>SUM(T82:T137)</f>
        <v>0</v>
      </c>
      <c r="AR81" s="212" t="s">
        <v>78</v>
      </c>
      <c r="AT81" s="213" t="s">
        <v>69</v>
      </c>
      <c r="AU81" s="213" t="s">
        <v>78</v>
      </c>
      <c r="AY81" s="212" t="s">
        <v>125</v>
      </c>
      <c r="BK81" s="214">
        <f>SUM(BK82:BK137)</f>
        <v>0</v>
      </c>
    </row>
    <row r="82" s="1" customFormat="1" ht="16.5" customHeight="1">
      <c r="B82" s="42"/>
      <c r="C82" s="217" t="s">
        <v>78</v>
      </c>
      <c r="D82" s="217" t="s">
        <v>128</v>
      </c>
      <c r="E82" s="218" t="s">
        <v>129</v>
      </c>
      <c r="F82" s="219" t="s">
        <v>130</v>
      </c>
      <c r="G82" s="220" t="s">
        <v>131</v>
      </c>
      <c r="H82" s="221">
        <v>1200</v>
      </c>
      <c r="I82" s="222"/>
      <c r="J82" s="223">
        <f>ROUND(I82*H82,2)</f>
        <v>0</v>
      </c>
      <c r="K82" s="219" t="s">
        <v>132</v>
      </c>
      <c r="L82" s="68"/>
      <c r="M82" s="224" t="s">
        <v>21</v>
      </c>
      <c r="N82" s="225" t="s">
        <v>41</v>
      </c>
      <c r="O82" s="43"/>
      <c r="P82" s="226">
        <f>O82*H82</f>
        <v>0</v>
      </c>
      <c r="Q82" s="226">
        <v>0</v>
      </c>
      <c r="R82" s="226">
        <f>Q82*H82</f>
        <v>0</v>
      </c>
      <c r="S82" s="226">
        <v>0</v>
      </c>
      <c r="T82" s="227">
        <f>S82*H82</f>
        <v>0</v>
      </c>
      <c r="AR82" s="20" t="s">
        <v>133</v>
      </c>
      <c r="AT82" s="20" t="s">
        <v>128</v>
      </c>
      <c r="AU82" s="20" t="s">
        <v>80</v>
      </c>
      <c r="AY82" s="20" t="s">
        <v>125</v>
      </c>
      <c r="BE82" s="228">
        <f>IF(N82="základní",J82,0)</f>
        <v>0</v>
      </c>
      <c r="BF82" s="228">
        <f>IF(N82="snížená",J82,0)</f>
        <v>0</v>
      </c>
      <c r="BG82" s="228">
        <f>IF(N82="zákl. přenesená",J82,0)</f>
        <v>0</v>
      </c>
      <c r="BH82" s="228">
        <f>IF(N82="sníž. přenesená",J82,0)</f>
        <v>0</v>
      </c>
      <c r="BI82" s="228">
        <f>IF(N82="nulová",J82,0)</f>
        <v>0</v>
      </c>
      <c r="BJ82" s="20" t="s">
        <v>78</v>
      </c>
      <c r="BK82" s="228">
        <f>ROUND(I82*H82,2)</f>
        <v>0</v>
      </c>
      <c r="BL82" s="20" t="s">
        <v>133</v>
      </c>
      <c r="BM82" s="20" t="s">
        <v>134</v>
      </c>
    </row>
    <row r="83" s="1" customFormat="1">
      <c r="B83" s="42"/>
      <c r="C83" s="70"/>
      <c r="D83" s="229" t="s">
        <v>135</v>
      </c>
      <c r="E83" s="70"/>
      <c r="F83" s="230" t="s">
        <v>136</v>
      </c>
      <c r="G83" s="70"/>
      <c r="H83" s="70"/>
      <c r="I83" s="187"/>
      <c r="J83" s="70"/>
      <c r="K83" s="70"/>
      <c r="L83" s="68"/>
      <c r="M83" s="231"/>
      <c r="N83" s="43"/>
      <c r="O83" s="43"/>
      <c r="P83" s="43"/>
      <c r="Q83" s="43"/>
      <c r="R83" s="43"/>
      <c r="S83" s="43"/>
      <c r="T83" s="91"/>
      <c r="AT83" s="20" t="s">
        <v>135</v>
      </c>
      <c r="AU83" s="20" t="s">
        <v>80</v>
      </c>
    </row>
    <row r="84" s="1" customFormat="1" ht="25.5" customHeight="1">
      <c r="B84" s="42"/>
      <c r="C84" s="217" t="s">
        <v>80</v>
      </c>
      <c r="D84" s="217" t="s">
        <v>128</v>
      </c>
      <c r="E84" s="218" t="s">
        <v>137</v>
      </c>
      <c r="F84" s="219" t="s">
        <v>138</v>
      </c>
      <c r="G84" s="220" t="s">
        <v>139</v>
      </c>
      <c r="H84" s="221">
        <v>20</v>
      </c>
      <c r="I84" s="222"/>
      <c r="J84" s="223">
        <f>ROUND(I84*H84,2)</f>
        <v>0</v>
      </c>
      <c r="K84" s="219" t="s">
        <v>132</v>
      </c>
      <c r="L84" s="68"/>
      <c r="M84" s="224" t="s">
        <v>21</v>
      </c>
      <c r="N84" s="225" t="s">
        <v>41</v>
      </c>
      <c r="O84" s="43"/>
      <c r="P84" s="226">
        <f>O84*H84</f>
        <v>0</v>
      </c>
      <c r="Q84" s="226">
        <v>0</v>
      </c>
      <c r="R84" s="226">
        <f>Q84*H84</f>
        <v>0</v>
      </c>
      <c r="S84" s="226">
        <v>0</v>
      </c>
      <c r="T84" s="227">
        <f>S84*H84</f>
        <v>0</v>
      </c>
      <c r="AR84" s="20" t="s">
        <v>133</v>
      </c>
      <c r="AT84" s="20" t="s">
        <v>128</v>
      </c>
      <c r="AU84" s="20" t="s">
        <v>80</v>
      </c>
      <c r="AY84" s="20" t="s">
        <v>125</v>
      </c>
      <c r="BE84" s="228">
        <f>IF(N84="základní",J84,0)</f>
        <v>0</v>
      </c>
      <c r="BF84" s="228">
        <f>IF(N84="snížená",J84,0)</f>
        <v>0</v>
      </c>
      <c r="BG84" s="228">
        <f>IF(N84="zákl. přenesená",J84,0)</f>
        <v>0</v>
      </c>
      <c r="BH84" s="228">
        <f>IF(N84="sníž. přenesená",J84,0)</f>
        <v>0</v>
      </c>
      <c r="BI84" s="228">
        <f>IF(N84="nulová",J84,0)</f>
        <v>0</v>
      </c>
      <c r="BJ84" s="20" t="s">
        <v>78</v>
      </c>
      <c r="BK84" s="228">
        <f>ROUND(I84*H84,2)</f>
        <v>0</v>
      </c>
      <c r="BL84" s="20" t="s">
        <v>133</v>
      </c>
      <c r="BM84" s="20" t="s">
        <v>140</v>
      </c>
    </row>
    <row r="85" s="1" customFormat="1">
      <c r="B85" s="42"/>
      <c r="C85" s="70"/>
      <c r="D85" s="229" t="s">
        <v>135</v>
      </c>
      <c r="E85" s="70"/>
      <c r="F85" s="230" t="s">
        <v>141</v>
      </c>
      <c r="G85" s="70"/>
      <c r="H85" s="70"/>
      <c r="I85" s="187"/>
      <c r="J85" s="70"/>
      <c r="K85" s="70"/>
      <c r="L85" s="68"/>
      <c r="M85" s="231"/>
      <c r="N85" s="43"/>
      <c r="O85" s="43"/>
      <c r="P85" s="43"/>
      <c r="Q85" s="43"/>
      <c r="R85" s="43"/>
      <c r="S85" s="43"/>
      <c r="T85" s="91"/>
      <c r="AT85" s="20" t="s">
        <v>135</v>
      </c>
      <c r="AU85" s="20" t="s">
        <v>80</v>
      </c>
    </row>
    <row r="86" s="1" customFormat="1" ht="25.5" customHeight="1">
      <c r="B86" s="42"/>
      <c r="C86" s="217" t="s">
        <v>142</v>
      </c>
      <c r="D86" s="217" t="s">
        <v>128</v>
      </c>
      <c r="E86" s="218" t="s">
        <v>143</v>
      </c>
      <c r="F86" s="219" t="s">
        <v>144</v>
      </c>
      <c r="G86" s="220" t="s">
        <v>139</v>
      </c>
      <c r="H86" s="221">
        <v>20</v>
      </c>
      <c r="I86" s="222"/>
      <c r="J86" s="223">
        <f>ROUND(I86*H86,2)</f>
        <v>0</v>
      </c>
      <c r="K86" s="219" t="s">
        <v>132</v>
      </c>
      <c r="L86" s="68"/>
      <c r="M86" s="224" t="s">
        <v>21</v>
      </c>
      <c r="N86" s="225" t="s">
        <v>41</v>
      </c>
      <c r="O86" s="43"/>
      <c r="P86" s="226">
        <f>O86*H86</f>
        <v>0</v>
      </c>
      <c r="Q86" s="226">
        <v>0</v>
      </c>
      <c r="R86" s="226">
        <f>Q86*H86</f>
        <v>0</v>
      </c>
      <c r="S86" s="226">
        <v>0</v>
      </c>
      <c r="T86" s="227">
        <f>S86*H86</f>
        <v>0</v>
      </c>
      <c r="AR86" s="20" t="s">
        <v>133</v>
      </c>
      <c r="AT86" s="20" t="s">
        <v>128</v>
      </c>
      <c r="AU86" s="20" t="s">
        <v>80</v>
      </c>
      <c r="AY86" s="20" t="s">
        <v>125</v>
      </c>
      <c r="BE86" s="228">
        <f>IF(N86="základní",J86,0)</f>
        <v>0</v>
      </c>
      <c r="BF86" s="228">
        <f>IF(N86="snížená",J86,0)</f>
        <v>0</v>
      </c>
      <c r="BG86" s="228">
        <f>IF(N86="zákl. přenesená",J86,0)</f>
        <v>0</v>
      </c>
      <c r="BH86" s="228">
        <f>IF(N86="sníž. přenesená",J86,0)</f>
        <v>0</v>
      </c>
      <c r="BI86" s="228">
        <f>IF(N86="nulová",J86,0)</f>
        <v>0</v>
      </c>
      <c r="BJ86" s="20" t="s">
        <v>78</v>
      </c>
      <c r="BK86" s="228">
        <f>ROUND(I86*H86,2)</f>
        <v>0</v>
      </c>
      <c r="BL86" s="20" t="s">
        <v>133</v>
      </c>
      <c r="BM86" s="20" t="s">
        <v>145</v>
      </c>
    </row>
    <row r="87" s="1" customFormat="1">
      <c r="B87" s="42"/>
      <c r="C87" s="70"/>
      <c r="D87" s="229" t="s">
        <v>135</v>
      </c>
      <c r="E87" s="70"/>
      <c r="F87" s="230" t="s">
        <v>141</v>
      </c>
      <c r="G87" s="70"/>
      <c r="H87" s="70"/>
      <c r="I87" s="187"/>
      <c r="J87" s="70"/>
      <c r="K87" s="70"/>
      <c r="L87" s="68"/>
      <c r="M87" s="231"/>
      <c r="N87" s="43"/>
      <c r="O87" s="43"/>
      <c r="P87" s="43"/>
      <c r="Q87" s="43"/>
      <c r="R87" s="43"/>
      <c r="S87" s="43"/>
      <c r="T87" s="91"/>
      <c r="AT87" s="20" t="s">
        <v>135</v>
      </c>
      <c r="AU87" s="20" t="s">
        <v>80</v>
      </c>
    </row>
    <row r="88" s="1" customFormat="1" ht="25.5" customHeight="1">
      <c r="B88" s="42"/>
      <c r="C88" s="217" t="s">
        <v>133</v>
      </c>
      <c r="D88" s="217" t="s">
        <v>128</v>
      </c>
      <c r="E88" s="218" t="s">
        <v>146</v>
      </c>
      <c r="F88" s="219" t="s">
        <v>147</v>
      </c>
      <c r="G88" s="220" t="s">
        <v>139</v>
      </c>
      <c r="H88" s="221">
        <v>10</v>
      </c>
      <c r="I88" s="222"/>
      <c r="J88" s="223">
        <f>ROUND(I88*H88,2)</f>
        <v>0</v>
      </c>
      <c r="K88" s="219" t="s">
        <v>132</v>
      </c>
      <c r="L88" s="68"/>
      <c r="M88" s="224" t="s">
        <v>21</v>
      </c>
      <c r="N88" s="225" t="s">
        <v>41</v>
      </c>
      <c r="O88" s="43"/>
      <c r="P88" s="226">
        <f>O88*H88</f>
        <v>0</v>
      </c>
      <c r="Q88" s="226">
        <v>0</v>
      </c>
      <c r="R88" s="226">
        <f>Q88*H88</f>
        <v>0</v>
      </c>
      <c r="S88" s="226">
        <v>0</v>
      </c>
      <c r="T88" s="227">
        <f>S88*H88</f>
        <v>0</v>
      </c>
      <c r="AR88" s="20" t="s">
        <v>133</v>
      </c>
      <c r="AT88" s="20" t="s">
        <v>128</v>
      </c>
      <c r="AU88" s="20" t="s">
        <v>80</v>
      </c>
      <c r="AY88" s="20" t="s">
        <v>125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20" t="s">
        <v>78</v>
      </c>
      <c r="BK88" s="228">
        <f>ROUND(I88*H88,2)</f>
        <v>0</v>
      </c>
      <c r="BL88" s="20" t="s">
        <v>133</v>
      </c>
      <c r="BM88" s="20" t="s">
        <v>148</v>
      </c>
    </row>
    <row r="89" s="1" customFormat="1">
      <c r="B89" s="42"/>
      <c r="C89" s="70"/>
      <c r="D89" s="229" t="s">
        <v>135</v>
      </c>
      <c r="E89" s="70"/>
      <c r="F89" s="230" t="s">
        <v>141</v>
      </c>
      <c r="G89" s="70"/>
      <c r="H89" s="70"/>
      <c r="I89" s="187"/>
      <c r="J89" s="70"/>
      <c r="K89" s="70"/>
      <c r="L89" s="68"/>
      <c r="M89" s="231"/>
      <c r="N89" s="43"/>
      <c r="O89" s="43"/>
      <c r="P89" s="43"/>
      <c r="Q89" s="43"/>
      <c r="R89" s="43"/>
      <c r="S89" s="43"/>
      <c r="T89" s="91"/>
      <c r="AT89" s="20" t="s">
        <v>135</v>
      </c>
      <c r="AU89" s="20" t="s">
        <v>80</v>
      </c>
    </row>
    <row r="90" s="1" customFormat="1" ht="16.5" customHeight="1">
      <c r="B90" s="42"/>
      <c r="C90" s="232" t="s">
        <v>149</v>
      </c>
      <c r="D90" s="232" t="s">
        <v>150</v>
      </c>
      <c r="E90" s="233" t="s">
        <v>151</v>
      </c>
      <c r="F90" s="234" t="s">
        <v>152</v>
      </c>
      <c r="G90" s="235" t="s">
        <v>153</v>
      </c>
      <c r="H90" s="236">
        <v>50</v>
      </c>
      <c r="I90" s="237"/>
      <c r="J90" s="238">
        <f>ROUND(I90*H90,2)</f>
        <v>0</v>
      </c>
      <c r="K90" s="234" t="s">
        <v>132</v>
      </c>
      <c r="L90" s="239"/>
      <c r="M90" s="240" t="s">
        <v>21</v>
      </c>
      <c r="N90" s="241" t="s">
        <v>41</v>
      </c>
      <c r="O90" s="43"/>
      <c r="P90" s="226">
        <f>O90*H90</f>
        <v>0</v>
      </c>
      <c r="Q90" s="226">
        <v>1000</v>
      </c>
      <c r="R90" s="226">
        <f>Q90*H90</f>
        <v>50000</v>
      </c>
      <c r="S90" s="226">
        <v>0</v>
      </c>
      <c r="T90" s="227">
        <f>S90*H90</f>
        <v>0</v>
      </c>
      <c r="AR90" s="20" t="s">
        <v>154</v>
      </c>
      <c r="AT90" s="20" t="s">
        <v>150</v>
      </c>
      <c r="AU90" s="20" t="s">
        <v>80</v>
      </c>
      <c r="AY90" s="20" t="s">
        <v>125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20" t="s">
        <v>78</v>
      </c>
      <c r="BK90" s="228">
        <f>ROUND(I90*H90,2)</f>
        <v>0</v>
      </c>
      <c r="BL90" s="20" t="s">
        <v>133</v>
      </c>
      <c r="BM90" s="20" t="s">
        <v>155</v>
      </c>
    </row>
    <row r="91" s="1" customFormat="1" ht="25.5" customHeight="1">
      <c r="B91" s="42"/>
      <c r="C91" s="217" t="s">
        <v>126</v>
      </c>
      <c r="D91" s="217" t="s">
        <v>128</v>
      </c>
      <c r="E91" s="218" t="s">
        <v>156</v>
      </c>
      <c r="F91" s="219" t="s">
        <v>157</v>
      </c>
      <c r="G91" s="220" t="s">
        <v>139</v>
      </c>
      <c r="H91" s="221">
        <v>1</v>
      </c>
      <c r="I91" s="222"/>
      <c r="J91" s="223">
        <f>ROUND(I91*H91,2)</f>
        <v>0</v>
      </c>
      <c r="K91" s="219" t="s">
        <v>132</v>
      </c>
      <c r="L91" s="68"/>
      <c r="M91" s="224" t="s">
        <v>21</v>
      </c>
      <c r="N91" s="225" t="s">
        <v>41</v>
      </c>
      <c r="O91" s="43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AR91" s="20" t="s">
        <v>133</v>
      </c>
      <c r="AT91" s="20" t="s">
        <v>128</v>
      </c>
      <c r="AU91" s="20" t="s">
        <v>80</v>
      </c>
      <c r="AY91" s="20" t="s">
        <v>125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20" t="s">
        <v>78</v>
      </c>
      <c r="BK91" s="228">
        <f>ROUND(I91*H91,2)</f>
        <v>0</v>
      </c>
      <c r="BL91" s="20" t="s">
        <v>133</v>
      </c>
      <c r="BM91" s="20" t="s">
        <v>158</v>
      </c>
    </row>
    <row r="92" s="1" customFormat="1">
      <c r="B92" s="42"/>
      <c r="C92" s="70"/>
      <c r="D92" s="229" t="s">
        <v>135</v>
      </c>
      <c r="E92" s="70"/>
      <c r="F92" s="230" t="s">
        <v>141</v>
      </c>
      <c r="G92" s="70"/>
      <c r="H92" s="70"/>
      <c r="I92" s="187"/>
      <c r="J92" s="70"/>
      <c r="K92" s="70"/>
      <c r="L92" s="68"/>
      <c r="M92" s="231"/>
      <c r="N92" s="43"/>
      <c r="O92" s="43"/>
      <c r="P92" s="43"/>
      <c r="Q92" s="43"/>
      <c r="R92" s="43"/>
      <c r="S92" s="43"/>
      <c r="T92" s="91"/>
      <c r="AT92" s="20" t="s">
        <v>135</v>
      </c>
      <c r="AU92" s="20" t="s">
        <v>80</v>
      </c>
    </row>
    <row r="93" s="1" customFormat="1" ht="25.5" customHeight="1">
      <c r="B93" s="42"/>
      <c r="C93" s="217" t="s">
        <v>159</v>
      </c>
      <c r="D93" s="217" t="s">
        <v>128</v>
      </c>
      <c r="E93" s="218" t="s">
        <v>160</v>
      </c>
      <c r="F93" s="219" t="s">
        <v>161</v>
      </c>
      <c r="G93" s="220" t="s">
        <v>139</v>
      </c>
      <c r="H93" s="221">
        <v>1</v>
      </c>
      <c r="I93" s="222"/>
      <c r="J93" s="223">
        <f>ROUND(I93*H93,2)</f>
        <v>0</v>
      </c>
      <c r="K93" s="219" t="s">
        <v>132</v>
      </c>
      <c r="L93" s="68"/>
      <c r="M93" s="224" t="s">
        <v>21</v>
      </c>
      <c r="N93" s="225" t="s">
        <v>41</v>
      </c>
      <c r="O93" s="43"/>
      <c r="P93" s="226">
        <f>O93*H93</f>
        <v>0</v>
      </c>
      <c r="Q93" s="226">
        <v>0</v>
      </c>
      <c r="R93" s="226">
        <f>Q93*H93</f>
        <v>0</v>
      </c>
      <c r="S93" s="226">
        <v>0</v>
      </c>
      <c r="T93" s="227">
        <f>S93*H93</f>
        <v>0</v>
      </c>
      <c r="AR93" s="20" t="s">
        <v>133</v>
      </c>
      <c r="AT93" s="20" t="s">
        <v>128</v>
      </c>
      <c r="AU93" s="20" t="s">
        <v>80</v>
      </c>
      <c r="AY93" s="20" t="s">
        <v>125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20" t="s">
        <v>78</v>
      </c>
      <c r="BK93" s="228">
        <f>ROUND(I93*H93,2)</f>
        <v>0</v>
      </c>
      <c r="BL93" s="20" t="s">
        <v>133</v>
      </c>
      <c r="BM93" s="20" t="s">
        <v>162</v>
      </c>
    </row>
    <row r="94" s="1" customFormat="1">
      <c r="B94" s="42"/>
      <c r="C94" s="70"/>
      <c r="D94" s="229" t="s">
        <v>135</v>
      </c>
      <c r="E94" s="70"/>
      <c r="F94" s="230" t="s">
        <v>141</v>
      </c>
      <c r="G94" s="70"/>
      <c r="H94" s="70"/>
      <c r="I94" s="187"/>
      <c r="J94" s="70"/>
      <c r="K94" s="70"/>
      <c r="L94" s="68"/>
      <c r="M94" s="231"/>
      <c r="N94" s="43"/>
      <c r="O94" s="43"/>
      <c r="P94" s="43"/>
      <c r="Q94" s="43"/>
      <c r="R94" s="43"/>
      <c r="S94" s="43"/>
      <c r="T94" s="91"/>
      <c r="AT94" s="20" t="s">
        <v>135</v>
      </c>
      <c r="AU94" s="20" t="s">
        <v>80</v>
      </c>
    </row>
    <row r="95" s="1" customFormat="1" ht="25.5" customHeight="1">
      <c r="B95" s="42"/>
      <c r="C95" s="217" t="s">
        <v>163</v>
      </c>
      <c r="D95" s="217" t="s">
        <v>128</v>
      </c>
      <c r="E95" s="218" t="s">
        <v>164</v>
      </c>
      <c r="F95" s="219" t="s">
        <v>165</v>
      </c>
      <c r="G95" s="220" t="s">
        <v>139</v>
      </c>
      <c r="H95" s="221">
        <v>1</v>
      </c>
      <c r="I95" s="222"/>
      <c r="J95" s="223">
        <f>ROUND(I95*H95,2)</f>
        <v>0</v>
      </c>
      <c r="K95" s="219" t="s">
        <v>132</v>
      </c>
      <c r="L95" s="68"/>
      <c r="M95" s="224" t="s">
        <v>21</v>
      </c>
      <c r="N95" s="225" t="s">
        <v>41</v>
      </c>
      <c r="O95" s="43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AR95" s="20" t="s">
        <v>133</v>
      </c>
      <c r="AT95" s="20" t="s">
        <v>128</v>
      </c>
      <c r="AU95" s="20" t="s">
        <v>80</v>
      </c>
      <c r="AY95" s="20" t="s">
        <v>125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20" t="s">
        <v>78</v>
      </c>
      <c r="BK95" s="228">
        <f>ROUND(I95*H95,2)</f>
        <v>0</v>
      </c>
      <c r="BL95" s="20" t="s">
        <v>133</v>
      </c>
      <c r="BM95" s="20" t="s">
        <v>166</v>
      </c>
    </row>
    <row r="96" s="1" customFormat="1">
      <c r="B96" s="42"/>
      <c r="C96" s="70"/>
      <c r="D96" s="229" t="s">
        <v>135</v>
      </c>
      <c r="E96" s="70"/>
      <c r="F96" s="230" t="s">
        <v>141</v>
      </c>
      <c r="G96" s="70"/>
      <c r="H96" s="70"/>
      <c r="I96" s="187"/>
      <c r="J96" s="70"/>
      <c r="K96" s="70"/>
      <c r="L96" s="68"/>
      <c r="M96" s="231"/>
      <c r="N96" s="43"/>
      <c r="O96" s="43"/>
      <c r="P96" s="43"/>
      <c r="Q96" s="43"/>
      <c r="R96" s="43"/>
      <c r="S96" s="43"/>
      <c r="T96" s="91"/>
      <c r="AT96" s="20" t="s">
        <v>135</v>
      </c>
      <c r="AU96" s="20" t="s">
        <v>80</v>
      </c>
    </row>
    <row r="97" s="1" customFormat="1" ht="25.5" customHeight="1">
      <c r="B97" s="42"/>
      <c r="C97" s="217" t="s">
        <v>154</v>
      </c>
      <c r="D97" s="217" t="s">
        <v>128</v>
      </c>
      <c r="E97" s="218" t="s">
        <v>167</v>
      </c>
      <c r="F97" s="219" t="s">
        <v>168</v>
      </c>
      <c r="G97" s="220" t="s">
        <v>139</v>
      </c>
      <c r="H97" s="221">
        <v>1</v>
      </c>
      <c r="I97" s="222"/>
      <c r="J97" s="223">
        <f>ROUND(I97*H97,2)</f>
        <v>0</v>
      </c>
      <c r="K97" s="219" t="s">
        <v>132</v>
      </c>
      <c r="L97" s="68"/>
      <c r="M97" s="224" t="s">
        <v>21</v>
      </c>
      <c r="N97" s="225" t="s">
        <v>41</v>
      </c>
      <c r="O97" s="43"/>
      <c r="P97" s="226">
        <f>O97*H97</f>
        <v>0</v>
      </c>
      <c r="Q97" s="226">
        <v>0</v>
      </c>
      <c r="R97" s="226">
        <f>Q97*H97</f>
        <v>0</v>
      </c>
      <c r="S97" s="226">
        <v>0</v>
      </c>
      <c r="T97" s="227">
        <f>S97*H97</f>
        <v>0</v>
      </c>
      <c r="AR97" s="20" t="s">
        <v>133</v>
      </c>
      <c r="AT97" s="20" t="s">
        <v>128</v>
      </c>
      <c r="AU97" s="20" t="s">
        <v>80</v>
      </c>
      <c r="AY97" s="20" t="s">
        <v>125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0" t="s">
        <v>78</v>
      </c>
      <c r="BK97" s="228">
        <f>ROUND(I97*H97,2)</f>
        <v>0</v>
      </c>
      <c r="BL97" s="20" t="s">
        <v>133</v>
      </c>
      <c r="BM97" s="20" t="s">
        <v>169</v>
      </c>
    </row>
    <row r="98" s="1" customFormat="1">
      <c r="B98" s="42"/>
      <c r="C98" s="70"/>
      <c r="D98" s="229" t="s">
        <v>135</v>
      </c>
      <c r="E98" s="70"/>
      <c r="F98" s="230" t="s">
        <v>141</v>
      </c>
      <c r="G98" s="70"/>
      <c r="H98" s="70"/>
      <c r="I98" s="187"/>
      <c r="J98" s="70"/>
      <c r="K98" s="70"/>
      <c r="L98" s="68"/>
      <c r="M98" s="231"/>
      <c r="N98" s="43"/>
      <c r="O98" s="43"/>
      <c r="P98" s="43"/>
      <c r="Q98" s="43"/>
      <c r="R98" s="43"/>
      <c r="S98" s="43"/>
      <c r="T98" s="91"/>
      <c r="AT98" s="20" t="s">
        <v>135</v>
      </c>
      <c r="AU98" s="20" t="s">
        <v>80</v>
      </c>
    </row>
    <row r="99" s="1" customFormat="1" ht="16.5" customHeight="1">
      <c r="B99" s="42"/>
      <c r="C99" s="217" t="s">
        <v>170</v>
      </c>
      <c r="D99" s="217" t="s">
        <v>128</v>
      </c>
      <c r="E99" s="218" t="s">
        <v>171</v>
      </c>
      <c r="F99" s="219" t="s">
        <v>172</v>
      </c>
      <c r="G99" s="220" t="s">
        <v>139</v>
      </c>
      <c r="H99" s="221">
        <v>1</v>
      </c>
      <c r="I99" s="222"/>
      <c r="J99" s="223">
        <f>ROUND(I99*H99,2)</f>
        <v>0</v>
      </c>
      <c r="K99" s="219" t="s">
        <v>132</v>
      </c>
      <c r="L99" s="68"/>
      <c r="M99" s="224" t="s">
        <v>21</v>
      </c>
      <c r="N99" s="225" t="s">
        <v>41</v>
      </c>
      <c r="O99" s="43"/>
      <c r="P99" s="226">
        <f>O99*H99</f>
        <v>0</v>
      </c>
      <c r="Q99" s="226">
        <v>0</v>
      </c>
      <c r="R99" s="226">
        <f>Q99*H99</f>
        <v>0</v>
      </c>
      <c r="S99" s="226">
        <v>0</v>
      </c>
      <c r="T99" s="227">
        <f>S99*H99</f>
        <v>0</v>
      </c>
      <c r="AR99" s="20" t="s">
        <v>133</v>
      </c>
      <c r="AT99" s="20" t="s">
        <v>128</v>
      </c>
      <c r="AU99" s="20" t="s">
        <v>80</v>
      </c>
      <c r="AY99" s="20" t="s">
        <v>125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20" t="s">
        <v>78</v>
      </c>
      <c r="BK99" s="228">
        <f>ROUND(I99*H99,2)</f>
        <v>0</v>
      </c>
      <c r="BL99" s="20" t="s">
        <v>133</v>
      </c>
      <c r="BM99" s="20" t="s">
        <v>173</v>
      </c>
    </row>
    <row r="100" s="1" customFormat="1">
      <c r="B100" s="42"/>
      <c r="C100" s="70"/>
      <c r="D100" s="229" t="s">
        <v>135</v>
      </c>
      <c r="E100" s="70"/>
      <c r="F100" s="230" t="s">
        <v>174</v>
      </c>
      <c r="G100" s="70"/>
      <c r="H100" s="70"/>
      <c r="I100" s="187"/>
      <c r="J100" s="70"/>
      <c r="K100" s="70"/>
      <c r="L100" s="68"/>
      <c r="M100" s="231"/>
      <c r="N100" s="43"/>
      <c r="O100" s="43"/>
      <c r="P100" s="43"/>
      <c r="Q100" s="43"/>
      <c r="R100" s="43"/>
      <c r="S100" s="43"/>
      <c r="T100" s="91"/>
      <c r="AT100" s="20" t="s">
        <v>135</v>
      </c>
      <c r="AU100" s="20" t="s">
        <v>80</v>
      </c>
    </row>
    <row r="101" s="1" customFormat="1" ht="16.5" customHeight="1">
      <c r="B101" s="42"/>
      <c r="C101" s="217" t="s">
        <v>175</v>
      </c>
      <c r="D101" s="217" t="s">
        <v>128</v>
      </c>
      <c r="E101" s="218" t="s">
        <v>176</v>
      </c>
      <c r="F101" s="219" t="s">
        <v>177</v>
      </c>
      <c r="G101" s="220" t="s">
        <v>139</v>
      </c>
      <c r="H101" s="221">
        <v>1</v>
      </c>
      <c r="I101" s="222"/>
      <c r="J101" s="223">
        <f>ROUND(I101*H101,2)</f>
        <v>0</v>
      </c>
      <c r="K101" s="219" t="s">
        <v>132</v>
      </c>
      <c r="L101" s="68"/>
      <c r="M101" s="224" t="s">
        <v>21</v>
      </c>
      <c r="N101" s="225" t="s">
        <v>41</v>
      </c>
      <c r="O101" s="43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AR101" s="20" t="s">
        <v>133</v>
      </c>
      <c r="AT101" s="20" t="s">
        <v>128</v>
      </c>
      <c r="AU101" s="20" t="s">
        <v>80</v>
      </c>
      <c r="AY101" s="20" t="s">
        <v>125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20" t="s">
        <v>78</v>
      </c>
      <c r="BK101" s="228">
        <f>ROUND(I101*H101,2)</f>
        <v>0</v>
      </c>
      <c r="BL101" s="20" t="s">
        <v>133</v>
      </c>
      <c r="BM101" s="20" t="s">
        <v>178</v>
      </c>
    </row>
    <row r="102" s="1" customFormat="1">
      <c r="B102" s="42"/>
      <c r="C102" s="70"/>
      <c r="D102" s="229" t="s">
        <v>135</v>
      </c>
      <c r="E102" s="70"/>
      <c r="F102" s="230" t="s">
        <v>174</v>
      </c>
      <c r="G102" s="70"/>
      <c r="H102" s="70"/>
      <c r="I102" s="187"/>
      <c r="J102" s="70"/>
      <c r="K102" s="70"/>
      <c r="L102" s="68"/>
      <c r="M102" s="231"/>
      <c r="N102" s="43"/>
      <c r="O102" s="43"/>
      <c r="P102" s="43"/>
      <c r="Q102" s="43"/>
      <c r="R102" s="43"/>
      <c r="S102" s="43"/>
      <c r="T102" s="91"/>
      <c r="AT102" s="20" t="s">
        <v>135</v>
      </c>
      <c r="AU102" s="20" t="s">
        <v>80</v>
      </c>
    </row>
    <row r="103" s="1" customFormat="1" ht="16.5" customHeight="1">
      <c r="B103" s="42"/>
      <c r="C103" s="217" t="s">
        <v>179</v>
      </c>
      <c r="D103" s="217" t="s">
        <v>128</v>
      </c>
      <c r="E103" s="218" t="s">
        <v>180</v>
      </c>
      <c r="F103" s="219" t="s">
        <v>181</v>
      </c>
      <c r="G103" s="220" t="s">
        <v>139</v>
      </c>
      <c r="H103" s="221">
        <v>1</v>
      </c>
      <c r="I103" s="222"/>
      <c r="J103" s="223">
        <f>ROUND(I103*H103,2)</f>
        <v>0</v>
      </c>
      <c r="K103" s="219" t="s">
        <v>132</v>
      </c>
      <c r="L103" s="68"/>
      <c r="M103" s="224" t="s">
        <v>21</v>
      </c>
      <c r="N103" s="225" t="s">
        <v>41</v>
      </c>
      <c r="O103" s="43"/>
      <c r="P103" s="226">
        <f>O103*H103</f>
        <v>0</v>
      </c>
      <c r="Q103" s="226">
        <v>0</v>
      </c>
      <c r="R103" s="226">
        <f>Q103*H103</f>
        <v>0</v>
      </c>
      <c r="S103" s="226">
        <v>0</v>
      </c>
      <c r="T103" s="227">
        <f>S103*H103</f>
        <v>0</v>
      </c>
      <c r="AR103" s="20" t="s">
        <v>133</v>
      </c>
      <c r="AT103" s="20" t="s">
        <v>128</v>
      </c>
      <c r="AU103" s="20" t="s">
        <v>80</v>
      </c>
      <c r="AY103" s="20" t="s">
        <v>125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20" t="s">
        <v>78</v>
      </c>
      <c r="BK103" s="228">
        <f>ROUND(I103*H103,2)</f>
        <v>0</v>
      </c>
      <c r="BL103" s="20" t="s">
        <v>133</v>
      </c>
      <c r="BM103" s="20" t="s">
        <v>182</v>
      </c>
    </row>
    <row r="104" s="1" customFormat="1">
      <c r="B104" s="42"/>
      <c r="C104" s="70"/>
      <c r="D104" s="229" t="s">
        <v>135</v>
      </c>
      <c r="E104" s="70"/>
      <c r="F104" s="230" t="s">
        <v>174</v>
      </c>
      <c r="G104" s="70"/>
      <c r="H104" s="70"/>
      <c r="I104" s="187"/>
      <c r="J104" s="70"/>
      <c r="K104" s="70"/>
      <c r="L104" s="68"/>
      <c r="M104" s="231"/>
      <c r="N104" s="43"/>
      <c r="O104" s="43"/>
      <c r="P104" s="43"/>
      <c r="Q104" s="43"/>
      <c r="R104" s="43"/>
      <c r="S104" s="43"/>
      <c r="T104" s="91"/>
      <c r="AT104" s="20" t="s">
        <v>135</v>
      </c>
      <c r="AU104" s="20" t="s">
        <v>80</v>
      </c>
    </row>
    <row r="105" s="1" customFormat="1" ht="16.5" customHeight="1">
      <c r="B105" s="42"/>
      <c r="C105" s="217" t="s">
        <v>183</v>
      </c>
      <c r="D105" s="217" t="s">
        <v>128</v>
      </c>
      <c r="E105" s="218" t="s">
        <v>184</v>
      </c>
      <c r="F105" s="219" t="s">
        <v>185</v>
      </c>
      <c r="G105" s="220" t="s">
        <v>186</v>
      </c>
      <c r="H105" s="221">
        <v>100</v>
      </c>
      <c r="I105" s="222"/>
      <c r="J105" s="223">
        <f>ROUND(I105*H105,2)</f>
        <v>0</v>
      </c>
      <c r="K105" s="219" t="s">
        <v>132</v>
      </c>
      <c r="L105" s="68"/>
      <c r="M105" s="224" t="s">
        <v>21</v>
      </c>
      <c r="N105" s="225" t="s">
        <v>41</v>
      </c>
      <c r="O105" s="43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AR105" s="20" t="s">
        <v>133</v>
      </c>
      <c r="AT105" s="20" t="s">
        <v>128</v>
      </c>
      <c r="AU105" s="20" t="s">
        <v>80</v>
      </c>
      <c r="AY105" s="20" t="s">
        <v>125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20" t="s">
        <v>78</v>
      </c>
      <c r="BK105" s="228">
        <f>ROUND(I105*H105,2)</f>
        <v>0</v>
      </c>
      <c r="BL105" s="20" t="s">
        <v>133</v>
      </c>
      <c r="BM105" s="20" t="s">
        <v>187</v>
      </c>
    </row>
    <row r="106" s="1" customFormat="1">
      <c r="B106" s="42"/>
      <c r="C106" s="70"/>
      <c r="D106" s="229" t="s">
        <v>135</v>
      </c>
      <c r="E106" s="70"/>
      <c r="F106" s="230" t="s">
        <v>188</v>
      </c>
      <c r="G106" s="70"/>
      <c r="H106" s="70"/>
      <c r="I106" s="187"/>
      <c r="J106" s="70"/>
      <c r="K106" s="70"/>
      <c r="L106" s="68"/>
      <c r="M106" s="231"/>
      <c r="N106" s="43"/>
      <c r="O106" s="43"/>
      <c r="P106" s="43"/>
      <c r="Q106" s="43"/>
      <c r="R106" s="43"/>
      <c r="S106" s="43"/>
      <c r="T106" s="91"/>
      <c r="AT106" s="20" t="s">
        <v>135</v>
      </c>
      <c r="AU106" s="20" t="s">
        <v>80</v>
      </c>
    </row>
    <row r="107" s="1" customFormat="1" ht="16.5" customHeight="1">
      <c r="B107" s="42"/>
      <c r="C107" s="217" t="s">
        <v>189</v>
      </c>
      <c r="D107" s="217" t="s">
        <v>128</v>
      </c>
      <c r="E107" s="218" t="s">
        <v>190</v>
      </c>
      <c r="F107" s="219" t="s">
        <v>191</v>
      </c>
      <c r="G107" s="220" t="s">
        <v>139</v>
      </c>
      <c r="H107" s="221">
        <v>200</v>
      </c>
      <c r="I107" s="222"/>
      <c r="J107" s="223">
        <f>ROUND(I107*H107,2)</f>
        <v>0</v>
      </c>
      <c r="K107" s="219" t="s">
        <v>132</v>
      </c>
      <c r="L107" s="68"/>
      <c r="M107" s="224" t="s">
        <v>21</v>
      </c>
      <c r="N107" s="225" t="s">
        <v>41</v>
      </c>
      <c r="O107" s="43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AR107" s="20" t="s">
        <v>133</v>
      </c>
      <c r="AT107" s="20" t="s">
        <v>128</v>
      </c>
      <c r="AU107" s="20" t="s">
        <v>80</v>
      </c>
      <c r="AY107" s="20" t="s">
        <v>125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20" t="s">
        <v>78</v>
      </c>
      <c r="BK107" s="228">
        <f>ROUND(I107*H107,2)</f>
        <v>0</v>
      </c>
      <c r="BL107" s="20" t="s">
        <v>133</v>
      </c>
      <c r="BM107" s="20" t="s">
        <v>192</v>
      </c>
    </row>
    <row r="108" s="1" customFormat="1">
      <c r="B108" s="42"/>
      <c r="C108" s="70"/>
      <c r="D108" s="229" t="s">
        <v>135</v>
      </c>
      <c r="E108" s="70"/>
      <c r="F108" s="230" t="s">
        <v>193</v>
      </c>
      <c r="G108" s="70"/>
      <c r="H108" s="70"/>
      <c r="I108" s="187"/>
      <c r="J108" s="70"/>
      <c r="K108" s="70"/>
      <c r="L108" s="68"/>
      <c r="M108" s="231"/>
      <c r="N108" s="43"/>
      <c r="O108" s="43"/>
      <c r="P108" s="43"/>
      <c r="Q108" s="43"/>
      <c r="R108" s="43"/>
      <c r="S108" s="43"/>
      <c r="T108" s="91"/>
      <c r="AT108" s="20" t="s">
        <v>135</v>
      </c>
      <c r="AU108" s="20" t="s">
        <v>80</v>
      </c>
    </row>
    <row r="109" s="1" customFormat="1" ht="16.5" customHeight="1">
      <c r="B109" s="42"/>
      <c r="C109" s="217" t="s">
        <v>194</v>
      </c>
      <c r="D109" s="217" t="s">
        <v>128</v>
      </c>
      <c r="E109" s="218" t="s">
        <v>195</v>
      </c>
      <c r="F109" s="219" t="s">
        <v>196</v>
      </c>
      <c r="G109" s="220" t="s">
        <v>139</v>
      </c>
      <c r="H109" s="221">
        <v>200</v>
      </c>
      <c r="I109" s="222"/>
      <c r="J109" s="223">
        <f>ROUND(I109*H109,2)</f>
        <v>0</v>
      </c>
      <c r="K109" s="219" t="s">
        <v>132</v>
      </c>
      <c r="L109" s="68"/>
      <c r="M109" s="224" t="s">
        <v>21</v>
      </c>
      <c r="N109" s="225" t="s">
        <v>41</v>
      </c>
      <c r="O109" s="43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AR109" s="20" t="s">
        <v>133</v>
      </c>
      <c r="AT109" s="20" t="s">
        <v>128</v>
      </c>
      <c r="AU109" s="20" t="s">
        <v>80</v>
      </c>
      <c r="AY109" s="20" t="s">
        <v>125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20" t="s">
        <v>78</v>
      </c>
      <c r="BK109" s="228">
        <f>ROUND(I109*H109,2)</f>
        <v>0</v>
      </c>
      <c r="BL109" s="20" t="s">
        <v>133</v>
      </c>
      <c r="BM109" s="20" t="s">
        <v>197</v>
      </c>
    </row>
    <row r="110" s="1" customFormat="1">
      <c r="B110" s="42"/>
      <c r="C110" s="70"/>
      <c r="D110" s="229" t="s">
        <v>135</v>
      </c>
      <c r="E110" s="70"/>
      <c r="F110" s="230" t="s">
        <v>193</v>
      </c>
      <c r="G110" s="70"/>
      <c r="H110" s="70"/>
      <c r="I110" s="187"/>
      <c r="J110" s="70"/>
      <c r="K110" s="70"/>
      <c r="L110" s="68"/>
      <c r="M110" s="231"/>
      <c r="N110" s="43"/>
      <c r="O110" s="43"/>
      <c r="P110" s="43"/>
      <c r="Q110" s="43"/>
      <c r="R110" s="43"/>
      <c r="S110" s="43"/>
      <c r="T110" s="91"/>
      <c r="AT110" s="20" t="s">
        <v>135</v>
      </c>
      <c r="AU110" s="20" t="s">
        <v>80</v>
      </c>
    </row>
    <row r="111" s="1" customFormat="1" ht="16.5" customHeight="1">
      <c r="B111" s="42"/>
      <c r="C111" s="217" t="s">
        <v>10</v>
      </c>
      <c r="D111" s="217" t="s">
        <v>128</v>
      </c>
      <c r="E111" s="218" t="s">
        <v>198</v>
      </c>
      <c r="F111" s="219" t="s">
        <v>199</v>
      </c>
      <c r="G111" s="220" t="s">
        <v>200</v>
      </c>
      <c r="H111" s="221">
        <v>200</v>
      </c>
      <c r="I111" s="222"/>
      <c r="J111" s="223">
        <f>ROUND(I111*H111,2)</f>
        <v>0</v>
      </c>
      <c r="K111" s="219" t="s">
        <v>132</v>
      </c>
      <c r="L111" s="68"/>
      <c r="M111" s="224" t="s">
        <v>21</v>
      </c>
      <c r="N111" s="225" t="s">
        <v>41</v>
      </c>
      <c r="O111" s="43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AR111" s="20" t="s">
        <v>133</v>
      </c>
      <c r="AT111" s="20" t="s">
        <v>128</v>
      </c>
      <c r="AU111" s="20" t="s">
        <v>80</v>
      </c>
      <c r="AY111" s="20" t="s">
        <v>125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20" t="s">
        <v>78</v>
      </c>
      <c r="BK111" s="228">
        <f>ROUND(I111*H111,2)</f>
        <v>0</v>
      </c>
      <c r="BL111" s="20" t="s">
        <v>133</v>
      </c>
      <c r="BM111" s="20" t="s">
        <v>201</v>
      </c>
    </row>
    <row r="112" s="1" customFormat="1">
      <c r="B112" s="42"/>
      <c r="C112" s="70"/>
      <c r="D112" s="229" t="s">
        <v>135</v>
      </c>
      <c r="E112" s="70"/>
      <c r="F112" s="230" t="s">
        <v>193</v>
      </c>
      <c r="G112" s="70"/>
      <c r="H112" s="70"/>
      <c r="I112" s="187"/>
      <c r="J112" s="70"/>
      <c r="K112" s="70"/>
      <c r="L112" s="68"/>
      <c r="M112" s="231"/>
      <c r="N112" s="43"/>
      <c r="O112" s="43"/>
      <c r="P112" s="43"/>
      <c r="Q112" s="43"/>
      <c r="R112" s="43"/>
      <c r="S112" s="43"/>
      <c r="T112" s="91"/>
      <c r="AT112" s="20" t="s">
        <v>135</v>
      </c>
      <c r="AU112" s="20" t="s">
        <v>80</v>
      </c>
    </row>
    <row r="113" s="1" customFormat="1" ht="16.5" customHeight="1">
      <c r="B113" s="42"/>
      <c r="C113" s="217" t="s">
        <v>202</v>
      </c>
      <c r="D113" s="217" t="s">
        <v>128</v>
      </c>
      <c r="E113" s="218" t="s">
        <v>203</v>
      </c>
      <c r="F113" s="219" t="s">
        <v>204</v>
      </c>
      <c r="G113" s="220" t="s">
        <v>200</v>
      </c>
      <c r="H113" s="221">
        <v>200</v>
      </c>
      <c r="I113" s="222"/>
      <c r="J113" s="223">
        <f>ROUND(I113*H113,2)</f>
        <v>0</v>
      </c>
      <c r="K113" s="219" t="s">
        <v>132</v>
      </c>
      <c r="L113" s="68"/>
      <c r="M113" s="224" t="s">
        <v>21</v>
      </c>
      <c r="N113" s="225" t="s">
        <v>41</v>
      </c>
      <c r="O113" s="43"/>
      <c r="P113" s="226">
        <f>O113*H113</f>
        <v>0</v>
      </c>
      <c r="Q113" s="226">
        <v>0</v>
      </c>
      <c r="R113" s="226">
        <f>Q113*H113</f>
        <v>0</v>
      </c>
      <c r="S113" s="226">
        <v>0</v>
      </c>
      <c r="T113" s="227">
        <f>S113*H113</f>
        <v>0</v>
      </c>
      <c r="AR113" s="20" t="s">
        <v>133</v>
      </c>
      <c r="AT113" s="20" t="s">
        <v>128</v>
      </c>
      <c r="AU113" s="20" t="s">
        <v>80</v>
      </c>
      <c r="AY113" s="20" t="s">
        <v>125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20" t="s">
        <v>78</v>
      </c>
      <c r="BK113" s="228">
        <f>ROUND(I113*H113,2)</f>
        <v>0</v>
      </c>
      <c r="BL113" s="20" t="s">
        <v>133</v>
      </c>
      <c r="BM113" s="20" t="s">
        <v>205</v>
      </c>
    </row>
    <row r="114" s="1" customFormat="1">
      <c r="B114" s="42"/>
      <c r="C114" s="70"/>
      <c r="D114" s="229" t="s">
        <v>135</v>
      </c>
      <c r="E114" s="70"/>
      <c r="F114" s="230" t="s">
        <v>193</v>
      </c>
      <c r="G114" s="70"/>
      <c r="H114" s="70"/>
      <c r="I114" s="187"/>
      <c r="J114" s="70"/>
      <c r="K114" s="70"/>
      <c r="L114" s="68"/>
      <c r="M114" s="231"/>
      <c r="N114" s="43"/>
      <c r="O114" s="43"/>
      <c r="P114" s="43"/>
      <c r="Q114" s="43"/>
      <c r="R114" s="43"/>
      <c r="S114" s="43"/>
      <c r="T114" s="91"/>
      <c r="AT114" s="20" t="s">
        <v>135</v>
      </c>
      <c r="AU114" s="20" t="s">
        <v>80</v>
      </c>
    </row>
    <row r="115" s="1" customFormat="1" ht="16.5" customHeight="1">
      <c r="B115" s="42"/>
      <c r="C115" s="217" t="s">
        <v>206</v>
      </c>
      <c r="D115" s="217" t="s">
        <v>128</v>
      </c>
      <c r="E115" s="218" t="s">
        <v>207</v>
      </c>
      <c r="F115" s="219" t="s">
        <v>208</v>
      </c>
      <c r="G115" s="220" t="s">
        <v>131</v>
      </c>
      <c r="H115" s="221">
        <v>800</v>
      </c>
      <c r="I115" s="222"/>
      <c r="J115" s="223">
        <f>ROUND(I115*H115,2)</f>
        <v>0</v>
      </c>
      <c r="K115" s="219" t="s">
        <v>132</v>
      </c>
      <c r="L115" s="68"/>
      <c r="M115" s="224" t="s">
        <v>21</v>
      </c>
      <c r="N115" s="225" t="s">
        <v>41</v>
      </c>
      <c r="O115" s="43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AR115" s="20" t="s">
        <v>133</v>
      </c>
      <c r="AT115" s="20" t="s">
        <v>128</v>
      </c>
      <c r="AU115" s="20" t="s">
        <v>80</v>
      </c>
      <c r="AY115" s="20" t="s">
        <v>125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20" t="s">
        <v>78</v>
      </c>
      <c r="BK115" s="228">
        <f>ROUND(I115*H115,2)</f>
        <v>0</v>
      </c>
      <c r="BL115" s="20" t="s">
        <v>133</v>
      </c>
      <c r="BM115" s="20" t="s">
        <v>209</v>
      </c>
    </row>
    <row r="116" s="1" customFormat="1">
      <c r="B116" s="42"/>
      <c r="C116" s="70"/>
      <c r="D116" s="229" t="s">
        <v>135</v>
      </c>
      <c r="E116" s="70"/>
      <c r="F116" s="230" t="s">
        <v>210</v>
      </c>
      <c r="G116" s="70"/>
      <c r="H116" s="70"/>
      <c r="I116" s="187"/>
      <c r="J116" s="70"/>
      <c r="K116" s="70"/>
      <c r="L116" s="68"/>
      <c r="M116" s="231"/>
      <c r="N116" s="43"/>
      <c r="O116" s="43"/>
      <c r="P116" s="43"/>
      <c r="Q116" s="43"/>
      <c r="R116" s="43"/>
      <c r="S116" s="43"/>
      <c r="T116" s="91"/>
      <c r="AT116" s="20" t="s">
        <v>135</v>
      </c>
      <c r="AU116" s="20" t="s">
        <v>80</v>
      </c>
    </row>
    <row r="117" s="1" customFormat="1" ht="16.5" customHeight="1">
      <c r="B117" s="42"/>
      <c r="C117" s="217" t="s">
        <v>211</v>
      </c>
      <c r="D117" s="217" t="s">
        <v>128</v>
      </c>
      <c r="E117" s="218" t="s">
        <v>212</v>
      </c>
      <c r="F117" s="219" t="s">
        <v>213</v>
      </c>
      <c r="G117" s="220" t="s">
        <v>131</v>
      </c>
      <c r="H117" s="221">
        <v>100</v>
      </c>
      <c r="I117" s="222"/>
      <c r="J117" s="223">
        <f>ROUND(I117*H117,2)</f>
        <v>0</v>
      </c>
      <c r="K117" s="219" t="s">
        <v>132</v>
      </c>
      <c r="L117" s="68"/>
      <c r="M117" s="224" t="s">
        <v>21</v>
      </c>
      <c r="N117" s="225" t="s">
        <v>41</v>
      </c>
      <c r="O117" s="43"/>
      <c r="P117" s="226">
        <f>O117*H117</f>
        <v>0</v>
      </c>
      <c r="Q117" s="226">
        <v>0</v>
      </c>
      <c r="R117" s="226">
        <f>Q117*H117</f>
        <v>0</v>
      </c>
      <c r="S117" s="226">
        <v>0</v>
      </c>
      <c r="T117" s="227">
        <f>S117*H117</f>
        <v>0</v>
      </c>
      <c r="AR117" s="20" t="s">
        <v>133</v>
      </c>
      <c r="AT117" s="20" t="s">
        <v>128</v>
      </c>
      <c r="AU117" s="20" t="s">
        <v>80</v>
      </c>
      <c r="AY117" s="20" t="s">
        <v>125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20" t="s">
        <v>78</v>
      </c>
      <c r="BK117" s="228">
        <f>ROUND(I117*H117,2)</f>
        <v>0</v>
      </c>
      <c r="BL117" s="20" t="s">
        <v>133</v>
      </c>
      <c r="BM117" s="20" t="s">
        <v>214</v>
      </c>
    </row>
    <row r="118" s="1" customFormat="1">
      <c r="B118" s="42"/>
      <c r="C118" s="70"/>
      <c r="D118" s="229" t="s">
        <v>135</v>
      </c>
      <c r="E118" s="70"/>
      <c r="F118" s="230" t="s">
        <v>210</v>
      </c>
      <c r="G118" s="70"/>
      <c r="H118" s="70"/>
      <c r="I118" s="187"/>
      <c r="J118" s="70"/>
      <c r="K118" s="70"/>
      <c r="L118" s="68"/>
      <c r="M118" s="231"/>
      <c r="N118" s="43"/>
      <c r="O118" s="43"/>
      <c r="P118" s="43"/>
      <c r="Q118" s="43"/>
      <c r="R118" s="43"/>
      <c r="S118" s="43"/>
      <c r="T118" s="91"/>
      <c r="AT118" s="20" t="s">
        <v>135</v>
      </c>
      <c r="AU118" s="20" t="s">
        <v>80</v>
      </c>
    </row>
    <row r="119" s="1" customFormat="1" ht="16.5" customHeight="1">
      <c r="B119" s="42"/>
      <c r="C119" s="217" t="s">
        <v>215</v>
      </c>
      <c r="D119" s="217" t="s">
        <v>128</v>
      </c>
      <c r="E119" s="218" t="s">
        <v>216</v>
      </c>
      <c r="F119" s="219" t="s">
        <v>217</v>
      </c>
      <c r="G119" s="220" t="s">
        <v>131</v>
      </c>
      <c r="H119" s="221">
        <v>50</v>
      </c>
      <c r="I119" s="222"/>
      <c r="J119" s="223">
        <f>ROUND(I119*H119,2)</f>
        <v>0</v>
      </c>
      <c r="K119" s="219" t="s">
        <v>132</v>
      </c>
      <c r="L119" s="68"/>
      <c r="M119" s="224" t="s">
        <v>21</v>
      </c>
      <c r="N119" s="225" t="s">
        <v>41</v>
      </c>
      <c r="O119" s="43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AR119" s="20" t="s">
        <v>133</v>
      </c>
      <c r="AT119" s="20" t="s">
        <v>128</v>
      </c>
      <c r="AU119" s="20" t="s">
        <v>80</v>
      </c>
      <c r="AY119" s="20" t="s">
        <v>125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20" t="s">
        <v>78</v>
      </c>
      <c r="BK119" s="228">
        <f>ROUND(I119*H119,2)</f>
        <v>0</v>
      </c>
      <c r="BL119" s="20" t="s">
        <v>133</v>
      </c>
      <c r="BM119" s="20" t="s">
        <v>218</v>
      </c>
    </row>
    <row r="120" s="1" customFormat="1">
      <c r="B120" s="42"/>
      <c r="C120" s="70"/>
      <c r="D120" s="229" t="s">
        <v>135</v>
      </c>
      <c r="E120" s="70"/>
      <c r="F120" s="230" t="s">
        <v>210</v>
      </c>
      <c r="G120" s="70"/>
      <c r="H120" s="70"/>
      <c r="I120" s="187"/>
      <c r="J120" s="70"/>
      <c r="K120" s="70"/>
      <c r="L120" s="68"/>
      <c r="M120" s="231"/>
      <c r="N120" s="43"/>
      <c r="O120" s="43"/>
      <c r="P120" s="43"/>
      <c r="Q120" s="43"/>
      <c r="R120" s="43"/>
      <c r="S120" s="43"/>
      <c r="T120" s="91"/>
      <c r="AT120" s="20" t="s">
        <v>135</v>
      </c>
      <c r="AU120" s="20" t="s">
        <v>80</v>
      </c>
    </row>
    <row r="121" s="1" customFormat="1" ht="16.5" customHeight="1">
      <c r="B121" s="42"/>
      <c r="C121" s="217" t="s">
        <v>219</v>
      </c>
      <c r="D121" s="217" t="s">
        <v>128</v>
      </c>
      <c r="E121" s="218" t="s">
        <v>220</v>
      </c>
      <c r="F121" s="219" t="s">
        <v>221</v>
      </c>
      <c r="G121" s="220" t="s">
        <v>131</v>
      </c>
      <c r="H121" s="221">
        <v>1</v>
      </c>
      <c r="I121" s="222"/>
      <c r="J121" s="223">
        <f>ROUND(I121*H121,2)</f>
        <v>0</v>
      </c>
      <c r="K121" s="219" t="s">
        <v>132</v>
      </c>
      <c r="L121" s="68"/>
      <c r="M121" s="224" t="s">
        <v>21</v>
      </c>
      <c r="N121" s="225" t="s">
        <v>41</v>
      </c>
      <c r="O121" s="43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AR121" s="20" t="s">
        <v>133</v>
      </c>
      <c r="AT121" s="20" t="s">
        <v>128</v>
      </c>
      <c r="AU121" s="20" t="s">
        <v>80</v>
      </c>
      <c r="AY121" s="20" t="s">
        <v>125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20" t="s">
        <v>78</v>
      </c>
      <c r="BK121" s="228">
        <f>ROUND(I121*H121,2)</f>
        <v>0</v>
      </c>
      <c r="BL121" s="20" t="s">
        <v>133</v>
      </c>
      <c r="BM121" s="20" t="s">
        <v>222</v>
      </c>
    </row>
    <row r="122" s="1" customFormat="1">
      <c r="B122" s="42"/>
      <c r="C122" s="70"/>
      <c r="D122" s="229" t="s">
        <v>135</v>
      </c>
      <c r="E122" s="70"/>
      <c r="F122" s="230" t="s">
        <v>210</v>
      </c>
      <c r="G122" s="70"/>
      <c r="H122" s="70"/>
      <c r="I122" s="187"/>
      <c r="J122" s="70"/>
      <c r="K122" s="70"/>
      <c r="L122" s="68"/>
      <c r="M122" s="231"/>
      <c r="N122" s="43"/>
      <c r="O122" s="43"/>
      <c r="P122" s="43"/>
      <c r="Q122" s="43"/>
      <c r="R122" s="43"/>
      <c r="S122" s="43"/>
      <c r="T122" s="91"/>
      <c r="AT122" s="20" t="s">
        <v>135</v>
      </c>
      <c r="AU122" s="20" t="s">
        <v>80</v>
      </c>
    </row>
    <row r="123" s="1" customFormat="1" ht="16.5" customHeight="1">
      <c r="B123" s="42"/>
      <c r="C123" s="217" t="s">
        <v>9</v>
      </c>
      <c r="D123" s="217" t="s">
        <v>128</v>
      </c>
      <c r="E123" s="218" t="s">
        <v>223</v>
      </c>
      <c r="F123" s="219" t="s">
        <v>224</v>
      </c>
      <c r="G123" s="220" t="s">
        <v>131</v>
      </c>
      <c r="H123" s="221">
        <v>1525</v>
      </c>
      <c r="I123" s="222"/>
      <c r="J123" s="223">
        <f>ROUND(I123*H123,2)</f>
        <v>0</v>
      </c>
      <c r="K123" s="219" t="s">
        <v>132</v>
      </c>
      <c r="L123" s="68"/>
      <c r="M123" s="224" t="s">
        <v>21</v>
      </c>
      <c r="N123" s="225" t="s">
        <v>41</v>
      </c>
      <c r="O123" s="43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AR123" s="20" t="s">
        <v>133</v>
      </c>
      <c r="AT123" s="20" t="s">
        <v>128</v>
      </c>
      <c r="AU123" s="20" t="s">
        <v>80</v>
      </c>
      <c r="AY123" s="20" t="s">
        <v>125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20" t="s">
        <v>78</v>
      </c>
      <c r="BK123" s="228">
        <f>ROUND(I123*H123,2)</f>
        <v>0</v>
      </c>
      <c r="BL123" s="20" t="s">
        <v>133</v>
      </c>
      <c r="BM123" s="20" t="s">
        <v>225</v>
      </c>
    </row>
    <row r="124" s="1" customFormat="1">
      <c r="B124" s="42"/>
      <c r="C124" s="70"/>
      <c r="D124" s="229" t="s">
        <v>135</v>
      </c>
      <c r="E124" s="70"/>
      <c r="F124" s="230" t="s">
        <v>210</v>
      </c>
      <c r="G124" s="70"/>
      <c r="H124" s="70"/>
      <c r="I124" s="187"/>
      <c r="J124" s="70"/>
      <c r="K124" s="70"/>
      <c r="L124" s="68"/>
      <c r="M124" s="231"/>
      <c r="N124" s="43"/>
      <c r="O124" s="43"/>
      <c r="P124" s="43"/>
      <c r="Q124" s="43"/>
      <c r="R124" s="43"/>
      <c r="S124" s="43"/>
      <c r="T124" s="91"/>
      <c r="AT124" s="20" t="s">
        <v>135</v>
      </c>
      <c r="AU124" s="20" t="s">
        <v>80</v>
      </c>
    </row>
    <row r="125" s="1" customFormat="1" ht="16.5" customHeight="1">
      <c r="B125" s="42"/>
      <c r="C125" s="217" t="s">
        <v>226</v>
      </c>
      <c r="D125" s="217" t="s">
        <v>128</v>
      </c>
      <c r="E125" s="218" t="s">
        <v>227</v>
      </c>
      <c r="F125" s="219" t="s">
        <v>228</v>
      </c>
      <c r="G125" s="220" t="s">
        <v>131</v>
      </c>
      <c r="H125" s="221">
        <v>1</v>
      </c>
      <c r="I125" s="222"/>
      <c r="J125" s="223">
        <f>ROUND(I125*H125,2)</f>
        <v>0</v>
      </c>
      <c r="K125" s="219" t="s">
        <v>132</v>
      </c>
      <c r="L125" s="68"/>
      <c r="M125" s="224" t="s">
        <v>21</v>
      </c>
      <c r="N125" s="225" t="s">
        <v>41</v>
      </c>
      <c r="O125" s="43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AR125" s="20" t="s">
        <v>133</v>
      </c>
      <c r="AT125" s="20" t="s">
        <v>128</v>
      </c>
      <c r="AU125" s="20" t="s">
        <v>80</v>
      </c>
      <c r="AY125" s="20" t="s">
        <v>125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20" t="s">
        <v>78</v>
      </c>
      <c r="BK125" s="228">
        <f>ROUND(I125*H125,2)</f>
        <v>0</v>
      </c>
      <c r="BL125" s="20" t="s">
        <v>133</v>
      </c>
      <c r="BM125" s="20" t="s">
        <v>229</v>
      </c>
    </row>
    <row r="126" s="1" customFormat="1">
      <c r="B126" s="42"/>
      <c r="C126" s="70"/>
      <c r="D126" s="229" t="s">
        <v>135</v>
      </c>
      <c r="E126" s="70"/>
      <c r="F126" s="230" t="s">
        <v>230</v>
      </c>
      <c r="G126" s="70"/>
      <c r="H126" s="70"/>
      <c r="I126" s="187"/>
      <c r="J126" s="70"/>
      <c r="K126" s="70"/>
      <c r="L126" s="68"/>
      <c r="M126" s="231"/>
      <c r="N126" s="43"/>
      <c r="O126" s="43"/>
      <c r="P126" s="43"/>
      <c r="Q126" s="43"/>
      <c r="R126" s="43"/>
      <c r="S126" s="43"/>
      <c r="T126" s="91"/>
      <c r="AT126" s="20" t="s">
        <v>135</v>
      </c>
      <c r="AU126" s="20" t="s">
        <v>80</v>
      </c>
    </row>
    <row r="127" s="1" customFormat="1" ht="16.5" customHeight="1">
      <c r="B127" s="42"/>
      <c r="C127" s="217" t="s">
        <v>231</v>
      </c>
      <c r="D127" s="217" t="s">
        <v>128</v>
      </c>
      <c r="E127" s="218" t="s">
        <v>232</v>
      </c>
      <c r="F127" s="219" t="s">
        <v>233</v>
      </c>
      <c r="G127" s="220" t="s">
        <v>131</v>
      </c>
      <c r="H127" s="221">
        <v>5</v>
      </c>
      <c r="I127" s="222"/>
      <c r="J127" s="223">
        <f>ROUND(I127*H127,2)</f>
        <v>0</v>
      </c>
      <c r="K127" s="219" t="s">
        <v>132</v>
      </c>
      <c r="L127" s="68"/>
      <c r="M127" s="224" t="s">
        <v>21</v>
      </c>
      <c r="N127" s="225" t="s">
        <v>41</v>
      </c>
      <c r="O127" s="43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AR127" s="20" t="s">
        <v>133</v>
      </c>
      <c r="AT127" s="20" t="s">
        <v>128</v>
      </c>
      <c r="AU127" s="20" t="s">
        <v>80</v>
      </c>
      <c r="AY127" s="20" t="s">
        <v>125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20" t="s">
        <v>78</v>
      </c>
      <c r="BK127" s="228">
        <f>ROUND(I127*H127,2)</f>
        <v>0</v>
      </c>
      <c r="BL127" s="20" t="s">
        <v>133</v>
      </c>
      <c r="BM127" s="20" t="s">
        <v>234</v>
      </c>
    </row>
    <row r="128" s="1" customFormat="1">
      <c r="B128" s="42"/>
      <c r="C128" s="70"/>
      <c r="D128" s="229" t="s">
        <v>135</v>
      </c>
      <c r="E128" s="70"/>
      <c r="F128" s="230" t="s">
        <v>230</v>
      </c>
      <c r="G128" s="70"/>
      <c r="H128" s="70"/>
      <c r="I128" s="187"/>
      <c r="J128" s="70"/>
      <c r="K128" s="70"/>
      <c r="L128" s="68"/>
      <c r="M128" s="231"/>
      <c r="N128" s="43"/>
      <c r="O128" s="43"/>
      <c r="P128" s="43"/>
      <c r="Q128" s="43"/>
      <c r="R128" s="43"/>
      <c r="S128" s="43"/>
      <c r="T128" s="91"/>
      <c r="AT128" s="20" t="s">
        <v>135</v>
      </c>
      <c r="AU128" s="20" t="s">
        <v>80</v>
      </c>
    </row>
    <row r="129" s="1" customFormat="1" ht="16.5" customHeight="1">
      <c r="B129" s="42"/>
      <c r="C129" s="217" t="s">
        <v>235</v>
      </c>
      <c r="D129" s="217" t="s">
        <v>128</v>
      </c>
      <c r="E129" s="218" t="s">
        <v>236</v>
      </c>
      <c r="F129" s="219" t="s">
        <v>237</v>
      </c>
      <c r="G129" s="220" t="s">
        <v>131</v>
      </c>
      <c r="H129" s="221">
        <v>5</v>
      </c>
      <c r="I129" s="222"/>
      <c r="J129" s="223">
        <f>ROUND(I129*H129,2)</f>
        <v>0</v>
      </c>
      <c r="K129" s="219" t="s">
        <v>132</v>
      </c>
      <c r="L129" s="68"/>
      <c r="M129" s="224" t="s">
        <v>21</v>
      </c>
      <c r="N129" s="225" t="s">
        <v>41</v>
      </c>
      <c r="O129" s="43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AR129" s="20" t="s">
        <v>133</v>
      </c>
      <c r="AT129" s="20" t="s">
        <v>128</v>
      </c>
      <c r="AU129" s="20" t="s">
        <v>80</v>
      </c>
      <c r="AY129" s="20" t="s">
        <v>125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20" t="s">
        <v>78</v>
      </c>
      <c r="BK129" s="228">
        <f>ROUND(I129*H129,2)</f>
        <v>0</v>
      </c>
      <c r="BL129" s="20" t="s">
        <v>133</v>
      </c>
      <c r="BM129" s="20" t="s">
        <v>238</v>
      </c>
    </row>
    <row r="130" s="1" customFormat="1">
      <c r="B130" s="42"/>
      <c r="C130" s="70"/>
      <c r="D130" s="229" t="s">
        <v>135</v>
      </c>
      <c r="E130" s="70"/>
      <c r="F130" s="230" t="s">
        <v>230</v>
      </c>
      <c r="G130" s="70"/>
      <c r="H130" s="70"/>
      <c r="I130" s="187"/>
      <c r="J130" s="70"/>
      <c r="K130" s="70"/>
      <c r="L130" s="68"/>
      <c r="M130" s="231"/>
      <c r="N130" s="43"/>
      <c r="O130" s="43"/>
      <c r="P130" s="43"/>
      <c r="Q130" s="43"/>
      <c r="R130" s="43"/>
      <c r="S130" s="43"/>
      <c r="T130" s="91"/>
      <c r="AT130" s="20" t="s">
        <v>135</v>
      </c>
      <c r="AU130" s="20" t="s">
        <v>80</v>
      </c>
    </row>
    <row r="131" s="1" customFormat="1" ht="16.5" customHeight="1">
      <c r="B131" s="42"/>
      <c r="C131" s="217" t="s">
        <v>239</v>
      </c>
      <c r="D131" s="217" t="s">
        <v>128</v>
      </c>
      <c r="E131" s="218" t="s">
        <v>240</v>
      </c>
      <c r="F131" s="219" t="s">
        <v>241</v>
      </c>
      <c r="G131" s="220" t="s">
        <v>131</v>
      </c>
      <c r="H131" s="221">
        <v>5</v>
      </c>
      <c r="I131" s="222"/>
      <c r="J131" s="223">
        <f>ROUND(I131*H131,2)</f>
        <v>0</v>
      </c>
      <c r="K131" s="219" t="s">
        <v>132</v>
      </c>
      <c r="L131" s="68"/>
      <c r="M131" s="224" t="s">
        <v>21</v>
      </c>
      <c r="N131" s="225" t="s">
        <v>41</v>
      </c>
      <c r="O131" s="43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AR131" s="20" t="s">
        <v>133</v>
      </c>
      <c r="AT131" s="20" t="s">
        <v>128</v>
      </c>
      <c r="AU131" s="20" t="s">
        <v>80</v>
      </c>
      <c r="AY131" s="20" t="s">
        <v>125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20" t="s">
        <v>78</v>
      </c>
      <c r="BK131" s="228">
        <f>ROUND(I131*H131,2)</f>
        <v>0</v>
      </c>
      <c r="BL131" s="20" t="s">
        <v>133</v>
      </c>
      <c r="BM131" s="20" t="s">
        <v>242</v>
      </c>
    </row>
    <row r="132" s="1" customFormat="1">
      <c r="B132" s="42"/>
      <c r="C132" s="70"/>
      <c r="D132" s="229" t="s">
        <v>135</v>
      </c>
      <c r="E132" s="70"/>
      <c r="F132" s="230" t="s">
        <v>230</v>
      </c>
      <c r="G132" s="70"/>
      <c r="H132" s="70"/>
      <c r="I132" s="187"/>
      <c r="J132" s="70"/>
      <c r="K132" s="70"/>
      <c r="L132" s="68"/>
      <c r="M132" s="231"/>
      <c r="N132" s="43"/>
      <c r="O132" s="43"/>
      <c r="P132" s="43"/>
      <c r="Q132" s="43"/>
      <c r="R132" s="43"/>
      <c r="S132" s="43"/>
      <c r="T132" s="91"/>
      <c r="AT132" s="20" t="s">
        <v>135</v>
      </c>
      <c r="AU132" s="20" t="s">
        <v>80</v>
      </c>
    </row>
    <row r="133" s="1" customFormat="1" ht="16.5" customHeight="1">
      <c r="B133" s="42"/>
      <c r="C133" s="217" t="s">
        <v>243</v>
      </c>
      <c r="D133" s="217" t="s">
        <v>128</v>
      </c>
      <c r="E133" s="218" t="s">
        <v>244</v>
      </c>
      <c r="F133" s="219" t="s">
        <v>245</v>
      </c>
      <c r="G133" s="220" t="s">
        <v>131</v>
      </c>
      <c r="H133" s="221">
        <v>5</v>
      </c>
      <c r="I133" s="222"/>
      <c r="J133" s="223">
        <f>ROUND(I133*H133,2)</f>
        <v>0</v>
      </c>
      <c r="K133" s="219" t="s">
        <v>132</v>
      </c>
      <c r="L133" s="68"/>
      <c r="M133" s="224" t="s">
        <v>21</v>
      </c>
      <c r="N133" s="225" t="s">
        <v>41</v>
      </c>
      <c r="O133" s="43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AR133" s="20" t="s">
        <v>133</v>
      </c>
      <c r="AT133" s="20" t="s">
        <v>128</v>
      </c>
      <c r="AU133" s="20" t="s">
        <v>80</v>
      </c>
      <c r="AY133" s="20" t="s">
        <v>125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20" t="s">
        <v>78</v>
      </c>
      <c r="BK133" s="228">
        <f>ROUND(I133*H133,2)</f>
        <v>0</v>
      </c>
      <c r="BL133" s="20" t="s">
        <v>133</v>
      </c>
      <c r="BM133" s="20" t="s">
        <v>246</v>
      </c>
    </row>
    <row r="134" s="1" customFormat="1">
      <c r="B134" s="42"/>
      <c r="C134" s="70"/>
      <c r="D134" s="229" t="s">
        <v>135</v>
      </c>
      <c r="E134" s="70"/>
      <c r="F134" s="230" t="s">
        <v>247</v>
      </c>
      <c r="G134" s="70"/>
      <c r="H134" s="70"/>
      <c r="I134" s="187"/>
      <c r="J134" s="70"/>
      <c r="K134" s="70"/>
      <c r="L134" s="68"/>
      <c r="M134" s="231"/>
      <c r="N134" s="43"/>
      <c r="O134" s="43"/>
      <c r="P134" s="43"/>
      <c r="Q134" s="43"/>
      <c r="R134" s="43"/>
      <c r="S134" s="43"/>
      <c r="T134" s="91"/>
      <c r="AT134" s="20" t="s">
        <v>135</v>
      </c>
      <c r="AU134" s="20" t="s">
        <v>80</v>
      </c>
    </row>
    <row r="135" s="1" customFormat="1" ht="16.5" customHeight="1">
      <c r="B135" s="42"/>
      <c r="C135" s="217" t="s">
        <v>248</v>
      </c>
      <c r="D135" s="217" t="s">
        <v>128</v>
      </c>
      <c r="E135" s="218" t="s">
        <v>249</v>
      </c>
      <c r="F135" s="219" t="s">
        <v>21</v>
      </c>
      <c r="G135" s="220" t="s">
        <v>131</v>
      </c>
      <c r="H135" s="221">
        <v>550</v>
      </c>
      <c r="I135" s="222"/>
      <c r="J135" s="223">
        <f>ROUND(I135*H135,2)</f>
        <v>0</v>
      </c>
      <c r="K135" s="219" t="s">
        <v>21</v>
      </c>
      <c r="L135" s="68"/>
      <c r="M135" s="224" t="s">
        <v>21</v>
      </c>
      <c r="N135" s="225" t="s">
        <v>41</v>
      </c>
      <c r="O135" s="43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AR135" s="20" t="s">
        <v>133</v>
      </c>
      <c r="AT135" s="20" t="s">
        <v>128</v>
      </c>
      <c r="AU135" s="20" t="s">
        <v>80</v>
      </c>
      <c r="AY135" s="20" t="s">
        <v>125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20" t="s">
        <v>78</v>
      </c>
      <c r="BK135" s="228">
        <f>ROUND(I135*H135,2)</f>
        <v>0</v>
      </c>
      <c r="BL135" s="20" t="s">
        <v>133</v>
      </c>
      <c r="BM135" s="20" t="s">
        <v>250</v>
      </c>
    </row>
    <row r="136" s="1" customFormat="1" ht="16.5" customHeight="1">
      <c r="B136" s="42"/>
      <c r="C136" s="217" t="s">
        <v>251</v>
      </c>
      <c r="D136" s="217" t="s">
        <v>128</v>
      </c>
      <c r="E136" s="218" t="s">
        <v>252</v>
      </c>
      <c r="F136" s="219" t="s">
        <v>21</v>
      </c>
      <c r="G136" s="220" t="s">
        <v>131</v>
      </c>
      <c r="H136" s="221">
        <v>800</v>
      </c>
      <c r="I136" s="222"/>
      <c r="J136" s="223">
        <f>ROUND(I136*H136,2)</f>
        <v>0</v>
      </c>
      <c r="K136" s="219" t="s">
        <v>21</v>
      </c>
      <c r="L136" s="68"/>
      <c r="M136" s="224" t="s">
        <v>21</v>
      </c>
      <c r="N136" s="225" t="s">
        <v>41</v>
      </c>
      <c r="O136" s="43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AR136" s="20" t="s">
        <v>133</v>
      </c>
      <c r="AT136" s="20" t="s">
        <v>128</v>
      </c>
      <c r="AU136" s="20" t="s">
        <v>80</v>
      </c>
      <c r="AY136" s="20" t="s">
        <v>125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20" t="s">
        <v>78</v>
      </c>
      <c r="BK136" s="228">
        <f>ROUND(I136*H136,2)</f>
        <v>0</v>
      </c>
      <c r="BL136" s="20" t="s">
        <v>133</v>
      </c>
      <c r="BM136" s="20" t="s">
        <v>253</v>
      </c>
    </row>
    <row r="137" s="1" customFormat="1" ht="16.5" customHeight="1">
      <c r="B137" s="42"/>
      <c r="C137" s="217" t="s">
        <v>254</v>
      </c>
      <c r="D137" s="217" t="s">
        <v>128</v>
      </c>
      <c r="E137" s="218" t="s">
        <v>255</v>
      </c>
      <c r="F137" s="219" t="s">
        <v>21</v>
      </c>
      <c r="G137" s="220" t="s">
        <v>139</v>
      </c>
      <c r="H137" s="221">
        <v>1</v>
      </c>
      <c r="I137" s="222"/>
      <c r="J137" s="223">
        <f>ROUND(I137*H137,2)</f>
        <v>0</v>
      </c>
      <c r="K137" s="219" t="s">
        <v>21</v>
      </c>
      <c r="L137" s="68"/>
      <c r="M137" s="224" t="s">
        <v>21</v>
      </c>
      <c r="N137" s="225" t="s">
        <v>41</v>
      </c>
      <c r="O137" s="43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AR137" s="20" t="s">
        <v>133</v>
      </c>
      <c r="AT137" s="20" t="s">
        <v>128</v>
      </c>
      <c r="AU137" s="20" t="s">
        <v>80</v>
      </c>
      <c r="AY137" s="20" t="s">
        <v>125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20" t="s">
        <v>78</v>
      </c>
      <c r="BK137" s="228">
        <f>ROUND(I137*H137,2)</f>
        <v>0</v>
      </c>
      <c r="BL137" s="20" t="s">
        <v>133</v>
      </c>
      <c r="BM137" s="20" t="s">
        <v>256</v>
      </c>
    </row>
    <row r="138" s="10" customFormat="1" ht="37.44" customHeight="1">
      <c r="B138" s="201"/>
      <c r="C138" s="202"/>
      <c r="D138" s="203" t="s">
        <v>69</v>
      </c>
      <c r="E138" s="204" t="s">
        <v>257</v>
      </c>
      <c r="F138" s="204" t="s">
        <v>258</v>
      </c>
      <c r="G138" s="202"/>
      <c r="H138" s="202"/>
      <c r="I138" s="205"/>
      <c r="J138" s="206">
        <f>BK138</f>
        <v>0</v>
      </c>
      <c r="K138" s="202"/>
      <c r="L138" s="207"/>
      <c r="M138" s="208"/>
      <c r="N138" s="209"/>
      <c r="O138" s="209"/>
      <c r="P138" s="210">
        <f>SUM(P139:P148)</f>
        <v>0</v>
      </c>
      <c r="Q138" s="209"/>
      <c r="R138" s="210">
        <f>SUM(R139:R148)</f>
        <v>10</v>
      </c>
      <c r="S138" s="209"/>
      <c r="T138" s="211">
        <f>SUM(T139:T148)</f>
        <v>0</v>
      </c>
      <c r="AR138" s="212" t="s">
        <v>133</v>
      </c>
      <c r="AT138" s="213" t="s">
        <v>69</v>
      </c>
      <c r="AU138" s="213" t="s">
        <v>70</v>
      </c>
      <c r="AY138" s="212" t="s">
        <v>125</v>
      </c>
      <c r="BK138" s="214">
        <f>SUM(BK139:BK148)</f>
        <v>0</v>
      </c>
    </row>
    <row r="139" s="1" customFormat="1" ht="25.5" customHeight="1">
      <c r="B139" s="42"/>
      <c r="C139" s="217" t="s">
        <v>259</v>
      </c>
      <c r="D139" s="217" t="s">
        <v>128</v>
      </c>
      <c r="E139" s="218" t="s">
        <v>260</v>
      </c>
      <c r="F139" s="219" t="s">
        <v>261</v>
      </c>
      <c r="G139" s="220" t="s">
        <v>139</v>
      </c>
      <c r="H139" s="221">
        <v>1</v>
      </c>
      <c r="I139" s="222"/>
      <c r="J139" s="223">
        <f>ROUND(I139*H139,2)</f>
        <v>0</v>
      </c>
      <c r="K139" s="219" t="s">
        <v>132</v>
      </c>
      <c r="L139" s="68"/>
      <c r="M139" s="224" t="s">
        <v>21</v>
      </c>
      <c r="N139" s="225" t="s">
        <v>41</v>
      </c>
      <c r="O139" s="43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AR139" s="20" t="s">
        <v>262</v>
      </c>
      <c r="AT139" s="20" t="s">
        <v>128</v>
      </c>
      <c r="AU139" s="20" t="s">
        <v>78</v>
      </c>
      <c r="AY139" s="20" t="s">
        <v>125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20" t="s">
        <v>78</v>
      </c>
      <c r="BK139" s="228">
        <f>ROUND(I139*H139,2)</f>
        <v>0</v>
      </c>
      <c r="BL139" s="20" t="s">
        <v>262</v>
      </c>
      <c r="BM139" s="20" t="s">
        <v>263</v>
      </c>
    </row>
    <row r="140" s="1" customFormat="1">
      <c r="B140" s="42"/>
      <c r="C140" s="70"/>
      <c r="D140" s="229" t="s">
        <v>135</v>
      </c>
      <c r="E140" s="70"/>
      <c r="F140" s="230" t="s">
        <v>264</v>
      </c>
      <c r="G140" s="70"/>
      <c r="H140" s="70"/>
      <c r="I140" s="187"/>
      <c r="J140" s="70"/>
      <c r="K140" s="70"/>
      <c r="L140" s="68"/>
      <c r="M140" s="231"/>
      <c r="N140" s="43"/>
      <c r="O140" s="43"/>
      <c r="P140" s="43"/>
      <c r="Q140" s="43"/>
      <c r="R140" s="43"/>
      <c r="S140" s="43"/>
      <c r="T140" s="91"/>
      <c r="AT140" s="20" t="s">
        <v>135</v>
      </c>
      <c r="AU140" s="20" t="s">
        <v>78</v>
      </c>
    </row>
    <row r="141" s="1" customFormat="1" ht="25.5" customHeight="1">
      <c r="B141" s="42"/>
      <c r="C141" s="217" t="s">
        <v>265</v>
      </c>
      <c r="D141" s="217" t="s">
        <v>128</v>
      </c>
      <c r="E141" s="218" t="s">
        <v>266</v>
      </c>
      <c r="F141" s="219" t="s">
        <v>267</v>
      </c>
      <c r="G141" s="220" t="s">
        <v>139</v>
      </c>
      <c r="H141" s="221">
        <v>1</v>
      </c>
      <c r="I141" s="222"/>
      <c r="J141" s="223">
        <f>ROUND(I141*H141,2)</f>
        <v>0</v>
      </c>
      <c r="K141" s="219" t="s">
        <v>132</v>
      </c>
      <c r="L141" s="68"/>
      <c r="M141" s="224" t="s">
        <v>21</v>
      </c>
      <c r="N141" s="225" t="s">
        <v>41</v>
      </c>
      <c r="O141" s="43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AR141" s="20" t="s">
        <v>262</v>
      </c>
      <c r="AT141" s="20" t="s">
        <v>128</v>
      </c>
      <c r="AU141" s="20" t="s">
        <v>78</v>
      </c>
      <c r="AY141" s="20" t="s">
        <v>125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20" t="s">
        <v>78</v>
      </c>
      <c r="BK141" s="228">
        <f>ROUND(I141*H141,2)</f>
        <v>0</v>
      </c>
      <c r="BL141" s="20" t="s">
        <v>262</v>
      </c>
      <c r="BM141" s="20" t="s">
        <v>268</v>
      </c>
    </row>
    <row r="142" s="1" customFormat="1">
      <c r="B142" s="42"/>
      <c r="C142" s="70"/>
      <c r="D142" s="229" t="s">
        <v>135</v>
      </c>
      <c r="E142" s="70"/>
      <c r="F142" s="230" t="s">
        <v>264</v>
      </c>
      <c r="G142" s="70"/>
      <c r="H142" s="70"/>
      <c r="I142" s="187"/>
      <c r="J142" s="70"/>
      <c r="K142" s="70"/>
      <c r="L142" s="68"/>
      <c r="M142" s="231"/>
      <c r="N142" s="43"/>
      <c r="O142" s="43"/>
      <c r="P142" s="43"/>
      <c r="Q142" s="43"/>
      <c r="R142" s="43"/>
      <c r="S142" s="43"/>
      <c r="T142" s="91"/>
      <c r="AT142" s="20" t="s">
        <v>135</v>
      </c>
      <c r="AU142" s="20" t="s">
        <v>78</v>
      </c>
    </row>
    <row r="143" s="1" customFormat="1" ht="25.5" customHeight="1">
      <c r="B143" s="42"/>
      <c r="C143" s="217" t="s">
        <v>269</v>
      </c>
      <c r="D143" s="217" t="s">
        <v>128</v>
      </c>
      <c r="E143" s="218" t="s">
        <v>270</v>
      </c>
      <c r="F143" s="219" t="s">
        <v>271</v>
      </c>
      <c r="G143" s="220" t="s">
        <v>139</v>
      </c>
      <c r="H143" s="221">
        <v>1</v>
      </c>
      <c r="I143" s="222"/>
      <c r="J143" s="223">
        <f>ROUND(I143*H143,2)</f>
        <v>0</v>
      </c>
      <c r="K143" s="219" t="s">
        <v>132</v>
      </c>
      <c r="L143" s="68"/>
      <c r="M143" s="224" t="s">
        <v>21</v>
      </c>
      <c r="N143" s="225" t="s">
        <v>41</v>
      </c>
      <c r="O143" s="43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AR143" s="20" t="s">
        <v>262</v>
      </c>
      <c r="AT143" s="20" t="s">
        <v>128</v>
      </c>
      <c r="AU143" s="20" t="s">
        <v>78</v>
      </c>
      <c r="AY143" s="20" t="s">
        <v>125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20" t="s">
        <v>78</v>
      </c>
      <c r="BK143" s="228">
        <f>ROUND(I143*H143,2)</f>
        <v>0</v>
      </c>
      <c r="BL143" s="20" t="s">
        <v>262</v>
      </c>
      <c r="BM143" s="20" t="s">
        <v>272</v>
      </c>
    </row>
    <row r="144" s="1" customFormat="1">
      <c r="B144" s="42"/>
      <c r="C144" s="70"/>
      <c r="D144" s="229" t="s">
        <v>135</v>
      </c>
      <c r="E144" s="70"/>
      <c r="F144" s="230" t="s">
        <v>264</v>
      </c>
      <c r="G144" s="70"/>
      <c r="H144" s="70"/>
      <c r="I144" s="187"/>
      <c r="J144" s="70"/>
      <c r="K144" s="70"/>
      <c r="L144" s="68"/>
      <c r="M144" s="231"/>
      <c r="N144" s="43"/>
      <c r="O144" s="43"/>
      <c r="P144" s="43"/>
      <c r="Q144" s="43"/>
      <c r="R144" s="43"/>
      <c r="S144" s="43"/>
      <c r="T144" s="91"/>
      <c r="AT144" s="20" t="s">
        <v>135</v>
      </c>
      <c r="AU144" s="20" t="s">
        <v>78</v>
      </c>
    </row>
    <row r="145" s="1" customFormat="1" ht="25.5" customHeight="1">
      <c r="B145" s="42"/>
      <c r="C145" s="217" t="s">
        <v>273</v>
      </c>
      <c r="D145" s="217" t="s">
        <v>128</v>
      </c>
      <c r="E145" s="218" t="s">
        <v>274</v>
      </c>
      <c r="F145" s="219" t="s">
        <v>275</v>
      </c>
      <c r="G145" s="220" t="s">
        <v>139</v>
      </c>
      <c r="H145" s="221">
        <v>1</v>
      </c>
      <c r="I145" s="222"/>
      <c r="J145" s="223">
        <f>ROUND(I145*H145,2)</f>
        <v>0</v>
      </c>
      <c r="K145" s="219" t="s">
        <v>132</v>
      </c>
      <c r="L145" s="68"/>
      <c r="M145" s="224" t="s">
        <v>21</v>
      </c>
      <c r="N145" s="225" t="s">
        <v>41</v>
      </c>
      <c r="O145" s="43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AR145" s="20" t="s">
        <v>262</v>
      </c>
      <c r="AT145" s="20" t="s">
        <v>128</v>
      </c>
      <c r="AU145" s="20" t="s">
        <v>78</v>
      </c>
      <c r="AY145" s="20" t="s">
        <v>125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20" t="s">
        <v>78</v>
      </c>
      <c r="BK145" s="228">
        <f>ROUND(I145*H145,2)</f>
        <v>0</v>
      </c>
      <c r="BL145" s="20" t="s">
        <v>262</v>
      </c>
      <c r="BM145" s="20" t="s">
        <v>276</v>
      </c>
    </row>
    <row r="146" s="1" customFormat="1">
      <c r="B146" s="42"/>
      <c r="C146" s="70"/>
      <c r="D146" s="229" t="s">
        <v>135</v>
      </c>
      <c r="E146" s="70"/>
      <c r="F146" s="230" t="s">
        <v>264</v>
      </c>
      <c r="G146" s="70"/>
      <c r="H146" s="70"/>
      <c r="I146" s="187"/>
      <c r="J146" s="70"/>
      <c r="K146" s="70"/>
      <c r="L146" s="68"/>
      <c r="M146" s="231"/>
      <c r="N146" s="43"/>
      <c r="O146" s="43"/>
      <c r="P146" s="43"/>
      <c r="Q146" s="43"/>
      <c r="R146" s="43"/>
      <c r="S146" s="43"/>
      <c r="T146" s="91"/>
      <c r="AT146" s="20" t="s">
        <v>135</v>
      </c>
      <c r="AU146" s="20" t="s">
        <v>78</v>
      </c>
    </row>
    <row r="147" s="1" customFormat="1" ht="16.5" customHeight="1">
      <c r="B147" s="42"/>
      <c r="C147" s="232" t="s">
        <v>277</v>
      </c>
      <c r="D147" s="232" t="s">
        <v>150</v>
      </c>
      <c r="E147" s="233" t="s">
        <v>278</v>
      </c>
      <c r="F147" s="234" t="s">
        <v>279</v>
      </c>
      <c r="G147" s="235" t="s">
        <v>200</v>
      </c>
      <c r="H147" s="236">
        <v>1</v>
      </c>
      <c r="I147" s="237"/>
      <c r="J147" s="238">
        <f>ROUND(I147*H147,2)</f>
        <v>0</v>
      </c>
      <c r="K147" s="234" t="s">
        <v>132</v>
      </c>
      <c r="L147" s="239"/>
      <c r="M147" s="240" t="s">
        <v>21</v>
      </c>
      <c r="N147" s="241" t="s">
        <v>41</v>
      </c>
      <c r="O147" s="43"/>
      <c r="P147" s="226">
        <f>O147*H147</f>
        <v>0</v>
      </c>
      <c r="Q147" s="226">
        <v>10</v>
      </c>
      <c r="R147" s="226">
        <f>Q147*H147</f>
        <v>10</v>
      </c>
      <c r="S147" s="226">
        <v>0</v>
      </c>
      <c r="T147" s="227">
        <f>S147*H147</f>
        <v>0</v>
      </c>
      <c r="AR147" s="20" t="s">
        <v>262</v>
      </c>
      <c r="AT147" s="20" t="s">
        <v>150</v>
      </c>
      <c r="AU147" s="20" t="s">
        <v>78</v>
      </c>
      <c r="AY147" s="20" t="s">
        <v>125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20" t="s">
        <v>78</v>
      </c>
      <c r="BK147" s="228">
        <f>ROUND(I147*H147,2)</f>
        <v>0</v>
      </c>
      <c r="BL147" s="20" t="s">
        <v>262</v>
      </c>
      <c r="BM147" s="20" t="s">
        <v>280</v>
      </c>
    </row>
    <row r="148" s="1" customFormat="1" ht="16.5" customHeight="1">
      <c r="B148" s="42"/>
      <c r="C148" s="217" t="s">
        <v>281</v>
      </c>
      <c r="D148" s="217" t="s">
        <v>128</v>
      </c>
      <c r="E148" s="218" t="s">
        <v>282</v>
      </c>
      <c r="F148" s="219" t="s">
        <v>21</v>
      </c>
      <c r="G148" s="220" t="s">
        <v>21</v>
      </c>
      <c r="H148" s="221">
        <v>1</v>
      </c>
      <c r="I148" s="222"/>
      <c r="J148" s="223">
        <f>ROUND(I148*H148,2)</f>
        <v>0</v>
      </c>
      <c r="K148" s="219" t="s">
        <v>21</v>
      </c>
      <c r="L148" s="68"/>
      <c r="M148" s="224" t="s">
        <v>21</v>
      </c>
      <c r="N148" s="242" t="s">
        <v>41</v>
      </c>
      <c r="O148" s="243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AR148" s="20" t="s">
        <v>262</v>
      </c>
      <c r="AT148" s="20" t="s">
        <v>128</v>
      </c>
      <c r="AU148" s="20" t="s">
        <v>78</v>
      </c>
      <c r="AY148" s="20" t="s">
        <v>125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20" t="s">
        <v>78</v>
      </c>
      <c r="BK148" s="228">
        <f>ROUND(I148*H148,2)</f>
        <v>0</v>
      </c>
      <c r="BL148" s="20" t="s">
        <v>262</v>
      </c>
      <c r="BM148" s="20" t="s">
        <v>283</v>
      </c>
    </row>
    <row r="149" s="1" customFormat="1" ht="6.96" customHeight="1">
      <c r="B149" s="63"/>
      <c r="C149" s="64"/>
      <c r="D149" s="64"/>
      <c r="E149" s="64"/>
      <c r="F149" s="64"/>
      <c r="G149" s="64"/>
      <c r="H149" s="64"/>
      <c r="I149" s="162"/>
      <c r="J149" s="64"/>
      <c r="K149" s="64"/>
      <c r="L149" s="68"/>
    </row>
  </sheetData>
  <sheetProtection sheet="1" autoFilter="0" formatColumns="0" formatRows="0" objects="1" scenarios="1" spinCount="100000" saltValue="ysHEWBGPyBo1mtOzQN+A4UTJEeBZjsUCrChOp38qY14rNXvF594NoANxMaiiYCq7eoVlWIr9nkNVEn2LdKz5sg==" hashValue="k+vgbdI7i12lsGigTKMJdFhyAtuAigcjnHogQd97R3bFKyJYi40gkq2dVxp25BIJZUase1nkWgaGD2P8xEzq+g==" algorithmName="SHA-512" password="CC35"/>
  <autoFilter ref="C78:K148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33"/>
      <c r="C1" s="133"/>
      <c r="D1" s="134" t="s">
        <v>1</v>
      </c>
      <c r="E1" s="133"/>
      <c r="F1" s="135" t="s">
        <v>93</v>
      </c>
      <c r="G1" s="135" t="s">
        <v>94</v>
      </c>
      <c r="H1" s="135"/>
      <c r="I1" s="136"/>
      <c r="J1" s="135" t="s">
        <v>95</v>
      </c>
      <c r="K1" s="134" t="s">
        <v>96</v>
      </c>
      <c r="L1" s="135" t="s">
        <v>97</v>
      </c>
      <c r="M1" s="135"/>
      <c r="N1" s="135"/>
      <c r="O1" s="135"/>
      <c r="P1" s="135"/>
      <c r="Q1" s="135"/>
      <c r="R1" s="135"/>
      <c r="S1" s="135"/>
      <c r="T1" s="13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83</v>
      </c>
    </row>
    <row r="3" ht="6.96" customHeight="1">
      <c r="B3" s="21"/>
      <c r="C3" s="22"/>
      <c r="D3" s="22"/>
      <c r="E3" s="22"/>
      <c r="F3" s="22"/>
      <c r="G3" s="22"/>
      <c r="H3" s="22"/>
      <c r="I3" s="137"/>
      <c r="J3" s="22"/>
      <c r="K3" s="23"/>
      <c r="AT3" s="20" t="s">
        <v>80</v>
      </c>
    </row>
    <row r="4" ht="36.96" customHeight="1">
      <c r="B4" s="24"/>
      <c r="C4" s="25"/>
      <c r="D4" s="26" t="s">
        <v>98</v>
      </c>
      <c r="E4" s="25"/>
      <c r="F4" s="25"/>
      <c r="G4" s="25"/>
      <c r="H4" s="25"/>
      <c r="I4" s="138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8"/>
      <c r="J5" s="25"/>
      <c r="K5" s="27"/>
    </row>
    <row r="6">
      <c r="B6" s="24"/>
      <c r="C6" s="25"/>
      <c r="D6" s="36" t="s">
        <v>18</v>
      </c>
      <c r="E6" s="25"/>
      <c r="F6" s="25"/>
      <c r="G6" s="25"/>
      <c r="H6" s="25"/>
      <c r="I6" s="138"/>
      <c r="J6" s="25"/>
      <c r="K6" s="27"/>
    </row>
    <row r="7" ht="16.5" customHeight="1">
      <c r="B7" s="24"/>
      <c r="C7" s="25"/>
      <c r="D7" s="25"/>
      <c r="E7" s="139" t="str">
        <f>'Rekapitulace zakázky'!K6</f>
        <v>Zimní údržba a odstraňování sněhu u ST Pardubice 2018 -2019</v>
      </c>
      <c r="F7" s="36"/>
      <c r="G7" s="36"/>
      <c r="H7" s="36"/>
      <c r="I7" s="138"/>
      <c r="J7" s="25"/>
      <c r="K7" s="27"/>
    </row>
    <row r="8" s="1" customFormat="1">
      <c r="B8" s="42"/>
      <c r="C8" s="43"/>
      <c r="D8" s="36" t="s">
        <v>99</v>
      </c>
      <c r="E8" s="43"/>
      <c r="F8" s="43"/>
      <c r="G8" s="43"/>
      <c r="H8" s="43"/>
      <c r="I8" s="140"/>
      <c r="J8" s="43"/>
      <c r="K8" s="47"/>
    </row>
    <row r="9" s="1" customFormat="1" ht="36.96" customHeight="1">
      <c r="B9" s="42"/>
      <c r="C9" s="43"/>
      <c r="D9" s="43"/>
      <c r="E9" s="141" t="s">
        <v>284</v>
      </c>
      <c r="F9" s="43"/>
      <c r="G9" s="43"/>
      <c r="H9" s="43"/>
      <c r="I9" s="140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40"/>
      <c r="J10" s="43"/>
      <c r="K10" s="47"/>
    </row>
    <row r="11" s="1" customFormat="1" ht="14.4" customHeight="1">
      <c r="B11" s="42"/>
      <c r="C11" s="43"/>
      <c r="D11" s="36" t="s">
        <v>20</v>
      </c>
      <c r="E11" s="43"/>
      <c r="F11" s="31" t="s">
        <v>21</v>
      </c>
      <c r="G11" s="43"/>
      <c r="H11" s="43"/>
      <c r="I11" s="142" t="s">
        <v>22</v>
      </c>
      <c r="J11" s="31" t="s">
        <v>21</v>
      </c>
      <c r="K11" s="47"/>
    </row>
    <row r="12" s="1" customFormat="1" ht="14.4" customHeight="1">
      <c r="B12" s="42"/>
      <c r="C12" s="43"/>
      <c r="D12" s="36" t="s">
        <v>23</v>
      </c>
      <c r="E12" s="43"/>
      <c r="F12" s="31" t="s">
        <v>24</v>
      </c>
      <c r="G12" s="43"/>
      <c r="H12" s="43"/>
      <c r="I12" s="142" t="s">
        <v>25</v>
      </c>
      <c r="J12" s="143" t="str">
        <f>'Rekapitulace zakázky'!AN8</f>
        <v>8. 8. 2018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40"/>
      <c r="J13" s="43"/>
      <c r="K13" s="47"/>
    </row>
    <row r="14" s="1" customFormat="1" ht="14.4" customHeight="1">
      <c r="B14" s="42"/>
      <c r="C14" s="43"/>
      <c r="D14" s="36" t="s">
        <v>27</v>
      </c>
      <c r="E14" s="43"/>
      <c r="F14" s="43"/>
      <c r="G14" s="43"/>
      <c r="H14" s="43"/>
      <c r="I14" s="142" t="s">
        <v>28</v>
      </c>
      <c r="J14" s="31" t="str">
        <f>IF('Rekapitulace zakázky'!AN10="","",'Rekapitulace zakázky'!AN10)</f>
        <v/>
      </c>
      <c r="K14" s="47"/>
    </row>
    <row r="15" s="1" customFormat="1" ht="18" customHeight="1">
      <c r="B15" s="42"/>
      <c r="C15" s="43"/>
      <c r="D15" s="43"/>
      <c r="E15" s="31" t="str">
        <f>IF('Rekapitulace zakázky'!E11="","",'Rekapitulace zakázky'!E11)</f>
        <v xml:space="preserve"> </v>
      </c>
      <c r="F15" s="43"/>
      <c r="G15" s="43"/>
      <c r="H15" s="43"/>
      <c r="I15" s="142" t="s">
        <v>29</v>
      </c>
      <c r="J15" s="31" t="str">
        <f>IF('Rekapitulace zakázky'!AN11="","",'Rekapitulace zakázky'!AN11)</f>
        <v/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40"/>
      <c r="J16" s="43"/>
      <c r="K16" s="47"/>
    </row>
    <row r="17" s="1" customFormat="1" ht="14.4" customHeight="1">
      <c r="B17" s="42"/>
      <c r="C17" s="43"/>
      <c r="D17" s="36" t="s">
        <v>30</v>
      </c>
      <c r="E17" s="43"/>
      <c r="F17" s="43"/>
      <c r="G17" s="43"/>
      <c r="H17" s="43"/>
      <c r="I17" s="142" t="s">
        <v>28</v>
      </c>
      <c r="J17" s="31" t="str">
        <f>IF('Rekapitulace zakázky'!AN13="Vyplň údaj","",IF('Rekapitulace zakázky'!AN13="","",'Rekapitulace zakázky'!AN13))</f>
        <v/>
      </c>
      <c r="K17" s="47"/>
    </row>
    <row r="18" s="1" customFormat="1" ht="18" customHeight="1">
      <c r="B18" s="42"/>
      <c r="C18" s="43"/>
      <c r="D18" s="43"/>
      <c r="E18" s="31" t="str">
        <f>IF('Rekapitulace zakázky'!E14="Vyplň údaj","",IF('Rekapitulace zakázky'!E14="","",'Rekapitulace zakázky'!E14))</f>
        <v/>
      </c>
      <c r="F18" s="43"/>
      <c r="G18" s="43"/>
      <c r="H18" s="43"/>
      <c r="I18" s="142" t="s">
        <v>29</v>
      </c>
      <c r="J18" s="31" t="str">
        <f>IF('Rekapitulace zakázky'!AN14="Vyplň údaj","",IF('Rekapitulace zakázky'!AN14="","",'Rekapitulace zakázky'!AN14))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40"/>
      <c r="J19" s="43"/>
      <c r="K19" s="47"/>
    </row>
    <row r="20" s="1" customFormat="1" ht="14.4" customHeight="1">
      <c r="B20" s="42"/>
      <c r="C20" s="43"/>
      <c r="D20" s="36" t="s">
        <v>32</v>
      </c>
      <c r="E20" s="43"/>
      <c r="F20" s="43"/>
      <c r="G20" s="43"/>
      <c r="H20" s="43"/>
      <c r="I20" s="142" t="s">
        <v>28</v>
      </c>
      <c r="J20" s="31" t="str">
        <f>IF('Rekapitulace zakázky'!AN16="","",'Rekapitulace zakázky'!AN16)</f>
        <v/>
      </c>
      <c r="K20" s="47"/>
    </row>
    <row r="21" s="1" customFormat="1" ht="18" customHeight="1">
      <c r="B21" s="42"/>
      <c r="C21" s="43"/>
      <c r="D21" s="43"/>
      <c r="E21" s="31" t="str">
        <f>IF('Rekapitulace zakázky'!E17="","",'Rekapitulace zakázky'!E17)</f>
        <v xml:space="preserve"> </v>
      </c>
      <c r="F21" s="43"/>
      <c r="G21" s="43"/>
      <c r="H21" s="43"/>
      <c r="I21" s="142" t="s">
        <v>29</v>
      </c>
      <c r="J21" s="31" t="str">
        <f>IF('Rekapitulace zakázky'!AN17="","",'Rekapitulace zakázky'!AN17)</f>
        <v/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40"/>
      <c r="J22" s="43"/>
      <c r="K22" s="47"/>
    </row>
    <row r="23" s="1" customFormat="1" ht="14.4" customHeight="1">
      <c r="B23" s="42"/>
      <c r="C23" s="43"/>
      <c r="D23" s="36" t="s">
        <v>34</v>
      </c>
      <c r="E23" s="43"/>
      <c r="F23" s="43"/>
      <c r="G23" s="43"/>
      <c r="H23" s="43"/>
      <c r="I23" s="140"/>
      <c r="J23" s="43"/>
      <c r="K23" s="47"/>
    </row>
    <row r="24" s="6" customFormat="1" ht="16.5" customHeight="1">
      <c r="B24" s="144"/>
      <c r="C24" s="145"/>
      <c r="D24" s="145"/>
      <c r="E24" s="40" t="s">
        <v>21</v>
      </c>
      <c r="F24" s="40"/>
      <c r="G24" s="40"/>
      <c r="H24" s="40"/>
      <c r="I24" s="146"/>
      <c r="J24" s="145"/>
      <c r="K24" s="147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40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8"/>
      <c r="J26" s="102"/>
      <c r="K26" s="149"/>
    </row>
    <row r="27" s="1" customFormat="1" ht="25.44" customHeight="1">
      <c r="B27" s="42"/>
      <c r="C27" s="43"/>
      <c r="D27" s="150" t="s">
        <v>36</v>
      </c>
      <c r="E27" s="43"/>
      <c r="F27" s="43"/>
      <c r="G27" s="43"/>
      <c r="H27" s="43"/>
      <c r="I27" s="140"/>
      <c r="J27" s="151">
        <f>ROUND(J79,2)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8"/>
      <c r="J28" s="102"/>
      <c r="K28" s="149"/>
    </row>
    <row r="29" s="1" customFormat="1" ht="14.4" customHeight="1">
      <c r="B29" s="42"/>
      <c r="C29" s="43"/>
      <c r="D29" s="43"/>
      <c r="E29" s="43"/>
      <c r="F29" s="48" t="s">
        <v>38</v>
      </c>
      <c r="G29" s="43"/>
      <c r="H29" s="43"/>
      <c r="I29" s="152" t="s">
        <v>37</v>
      </c>
      <c r="J29" s="48" t="s">
        <v>39</v>
      </c>
      <c r="K29" s="47"/>
    </row>
    <row r="30" s="1" customFormat="1" ht="14.4" customHeight="1">
      <c r="B30" s="42"/>
      <c r="C30" s="43"/>
      <c r="D30" s="51" t="s">
        <v>40</v>
      </c>
      <c r="E30" s="51" t="s">
        <v>41</v>
      </c>
      <c r="F30" s="153">
        <f>ROUND(SUM(BE79:BE88), 2)</f>
        <v>0</v>
      </c>
      <c r="G30" s="43"/>
      <c r="H30" s="43"/>
      <c r="I30" s="154">
        <v>0.20999999999999999</v>
      </c>
      <c r="J30" s="153">
        <f>ROUND(ROUND((SUM(BE79:BE88)), 2)*I30, 2)</f>
        <v>0</v>
      </c>
      <c r="K30" s="47"/>
    </row>
    <row r="31" s="1" customFormat="1" ht="14.4" customHeight="1">
      <c r="B31" s="42"/>
      <c r="C31" s="43"/>
      <c r="D31" s="43"/>
      <c r="E31" s="51" t="s">
        <v>42</v>
      </c>
      <c r="F31" s="153">
        <f>ROUND(SUM(BF79:BF88), 2)</f>
        <v>0</v>
      </c>
      <c r="G31" s="43"/>
      <c r="H31" s="43"/>
      <c r="I31" s="154">
        <v>0.14999999999999999</v>
      </c>
      <c r="J31" s="153">
        <f>ROUND(ROUND((SUM(BF79:BF88)),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43</v>
      </c>
      <c r="F32" s="153">
        <f>ROUND(SUM(BG79:BG88), 2)</f>
        <v>0</v>
      </c>
      <c r="G32" s="43"/>
      <c r="H32" s="43"/>
      <c r="I32" s="154">
        <v>0.20999999999999999</v>
      </c>
      <c r="J32" s="153">
        <v>0</v>
      </c>
      <c r="K32" s="47"/>
    </row>
    <row r="33" hidden="1" s="1" customFormat="1" ht="14.4" customHeight="1">
      <c r="B33" s="42"/>
      <c r="C33" s="43"/>
      <c r="D33" s="43"/>
      <c r="E33" s="51" t="s">
        <v>44</v>
      </c>
      <c r="F33" s="153">
        <f>ROUND(SUM(BH79:BH88), 2)</f>
        <v>0</v>
      </c>
      <c r="G33" s="43"/>
      <c r="H33" s="43"/>
      <c r="I33" s="154">
        <v>0.14999999999999999</v>
      </c>
      <c r="J33" s="153">
        <v>0</v>
      </c>
      <c r="K33" s="47"/>
    </row>
    <row r="34" hidden="1" s="1" customFormat="1" ht="14.4" customHeight="1">
      <c r="B34" s="42"/>
      <c r="C34" s="43"/>
      <c r="D34" s="43"/>
      <c r="E34" s="51" t="s">
        <v>45</v>
      </c>
      <c r="F34" s="153">
        <f>ROUND(SUM(BI79:BI88), 2)</f>
        <v>0</v>
      </c>
      <c r="G34" s="43"/>
      <c r="H34" s="43"/>
      <c r="I34" s="154">
        <v>0</v>
      </c>
      <c r="J34" s="153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40"/>
      <c r="J35" s="43"/>
      <c r="K35" s="47"/>
    </row>
    <row r="36" s="1" customFormat="1" ht="25.44" customHeight="1">
      <c r="B36" s="42"/>
      <c r="C36" s="155"/>
      <c r="D36" s="156" t="s">
        <v>46</v>
      </c>
      <c r="E36" s="94"/>
      <c r="F36" s="94"/>
      <c r="G36" s="157" t="s">
        <v>47</v>
      </c>
      <c r="H36" s="158" t="s">
        <v>48</v>
      </c>
      <c r="I36" s="159"/>
      <c r="J36" s="160">
        <f>SUM(J27:J34)</f>
        <v>0</v>
      </c>
      <c r="K36" s="161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62"/>
      <c r="J37" s="64"/>
      <c r="K37" s="65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2"/>
      <c r="C42" s="26" t="s">
        <v>101</v>
      </c>
      <c r="D42" s="43"/>
      <c r="E42" s="43"/>
      <c r="F42" s="43"/>
      <c r="G42" s="43"/>
      <c r="H42" s="43"/>
      <c r="I42" s="140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40"/>
      <c r="J43" s="43"/>
      <c r="K43" s="47"/>
    </row>
    <row r="44" s="1" customFormat="1" ht="14.4" customHeight="1">
      <c r="B44" s="42"/>
      <c r="C44" s="36" t="s">
        <v>18</v>
      </c>
      <c r="D44" s="43"/>
      <c r="E44" s="43"/>
      <c r="F44" s="43"/>
      <c r="G44" s="43"/>
      <c r="H44" s="43"/>
      <c r="I44" s="140"/>
      <c r="J44" s="43"/>
      <c r="K44" s="47"/>
    </row>
    <row r="45" s="1" customFormat="1" ht="16.5" customHeight="1">
      <c r="B45" s="42"/>
      <c r="C45" s="43"/>
      <c r="D45" s="43"/>
      <c r="E45" s="139" t="str">
        <f>E7</f>
        <v>Zimní údržba a odstraňování sněhu u ST Pardubice 2018 -2019</v>
      </c>
      <c r="F45" s="36"/>
      <c r="G45" s="36"/>
      <c r="H45" s="36"/>
      <c r="I45" s="140"/>
      <c r="J45" s="43"/>
      <c r="K45" s="47"/>
    </row>
    <row r="46" s="1" customFormat="1" ht="14.4" customHeight="1">
      <c r="B46" s="42"/>
      <c r="C46" s="36" t="s">
        <v>99</v>
      </c>
      <c r="D46" s="43"/>
      <c r="E46" s="43"/>
      <c r="F46" s="43"/>
      <c r="G46" s="43"/>
      <c r="H46" s="43"/>
      <c r="I46" s="140"/>
      <c r="J46" s="43"/>
      <c r="K46" s="47"/>
    </row>
    <row r="47" s="1" customFormat="1" ht="17.25" customHeight="1">
      <c r="B47" s="42"/>
      <c r="C47" s="43"/>
      <c r="D47" s="43"/>
      <c r="E47" s="141" t="str">
        <f>E9</f>
        <v>02 - Zimní údržba objektu SMT</v>
      </c>
      <c r="F47" s="43"/>
      <c r="G47" s="43"/>
      <c r="H47" s="43"/>
      <c r="I47" s="140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40"/>
      <c r="J48" s="43"/>
      <c r="K48" s="47"/>
    </row>
    <row r="49" s="1" customFormat="1" ht="18" customHeight="1">
      <c r="B49" s="42"/>
      <c r="C49" s="36" t="s">
        <v>23</v>
      </c>
      <c r="D49" s="43"/>
      <c r="E49" s="43"/>
      <c r="F49" s="31" t="str">
        <f>F12</f>
        <v xml:space="preserve"> </v>
      </c>
      <c r="G49" s="43"/>
      <c r="H49" s="43"/>
      <c r="I49" s="142" t="s">
        <v>25</v>
      </c>
      <c r="J49" s="143" t="str">
        <f>IF(J12="","",J12)</f>
        <v>8. 8. 2018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40"/>
      <c r="J50" s="43"/>
      <c r="K50" s="47"/>
    </row>
    <row r="51" s="1" customFormat="1">
      <c r="B51" s="42"/>
      <c r="C51" s="36" t="s">
        <v>27</v>
      </c>
      <c r="D51" s="43"/>
      <c r="E51" s="43"/>
      <c r="F51" s="31" t="str">
        <f>E15</f>
        <v xml:space="preserve"> </v>
      </c>
      <c r="G51" s="43"/>
      <c r="H51" s="43"/>
      <c r="I51" s="142" t="s">
        <v>32</v>
      </c>
      <c r="J51" s="40" t="str">
        <f>E21</f>
        <v xml:space="preserve"> </v>
      </c>
      <c r="K51" s="47"/>
    </row>
    <row r="52" s="1" customFormat="1" ht="14.4" customHeight="1">
      <c r="B52" s="42"/>
      <c r="C52" s="36" t="s">
        <v>30</v>
      </c>
      <c r="D52" s="43"/>
      <c r="E52" s="43"/>
      <c r="F52" s="31" t="str">
        <f>IF(E18="","",E18)</f>
        <v/>
      </c>
      <c r="G52" s="43"/>
      <c r="H52" s="43"/>
      <c r="I52" s="140"/>
      <c r="J52" s="167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40"/>
      <c r="J53" s="43"/>
      <c r="K53" s="47"/>
    </row>
    <row r="54" s="1" customFormat="1" ht="29.28" customHeight="1">
      <c r="B54" s="42"/>
      <c r="C54" s="168" t="s">
        <v>102</v>
      </c>
      <c r="D54" s="155"/>
      <c r="E54" s="155"/>
      <c r="F54" s="155"/>
      <c r="G54" s="155"/>
      <c r="H54" s="155"/>
      <c r="I54" s="169"/>
      <c r="J54" s="170" t="s">
        <v>103</v>
      </c>
      <c r="K54" s="171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40"/>
      <c r="J55" s="43"/>
      <c r="K55" s="47"/>
    </row>
    <row r="56" s="1" customFormat="1" ht="29.28" customHeight="1">
      <c r="B56" s="42"/>
      <c r="C56" s="172" t="s">
        <v>104</v>
      </c>
      <c r="D56" s="43"/>
      <c r="E56" s="43"/>
      <c r="F56" s="43"/>
      <c r="G56" s="43"/>
      <c r="H56" s="43"/>
      <c r="I56" s="140"/>
      <c r="J56" s="151">
        <f>J79</f>
        <v>0</v>
      </c>
      <c r="K56" s="47"/>
      <c r="AU56" s="20" t="s">
        <v>105</v>
      </c>
    </row>
    <row r="57" s="7" customFormat="1" ht="24.96" customHeight="1">
      <c r="B57" s="173"/>
      <c r="C57" s="174"/>
      <c r="D57" s="175" t="s">
        <v>106</v>
      </c>
      <c r="E57" s="176"/>
      <c r="F57" s="176"/>
      <c r="G57" s="176"/>
      <c r="H57" s="176"/>
      <c r="I57" s="177"/>
      <c r="J57" s="178">
        <f>J80</f>
        <v>0</v>
      </c>
      <c r="K57" s="179"/>
    </row>
    <row r="58" s="8" customFormat="1" ht="19.92" customHeight="1">
      <c r="B58" s="180"/>
      <c r="C58" s="181"/>
      <c r="D58" s="182" t="s">
        <v>107</v>
      </c>
      <c r="E58" s="183"/>
      <c r="F58" s="183"/>
      <c r="G58" s="183"/>
      <c r="H58" s="183"/>
      <c r="I58" s="184"/>
      <c r="J58" s="185">
        <f>J81</f>
        <v>0</v>
      </c>
      <c r="K58" s="186"/>
    </row>
    <row r="59" s="8" customFormat="1" ht="19.92" customHeight="1">
      <c r="B59" s="180"/>
      <c r="C59" s="181"/>
      <c r="D59" s="182" t="s">
        <v>285</v>
      </c>
      <c r="E59" s="183"/>
      <c r="F59" s="183"/>
      <c r="G59" s="183"/>
      <c r="H59" s="183"/>
      <c r="I59" s="184"/>
      <c r="J59" s="185">
        <f>J86</f>
        <v>0</v>
      </c>
      <c r="K59" s="186"/>
    </row>
    <row r="60" s="1" customFormat="1" ht="21.84" customHeight="1">
      <c r="B60" s="42"/>
      <c r="C60" s="43"/>
      <c r="D60" s="43"/>
      <c r="E60" s="43"/>
      <c r="F60" s="43"/>
      <c r="G60" s="43"/>
      <c r="H60" s="43"/>
      <c r="I60" s="140"/>
      <c r="J60" s="43"/>
      <c r="K60" s="47"/>
    </row>
    <row r="61" s="1" customFormat="1" ht="6.96" customHeight="1">
      <c r="B61" s="63"/>
      <c r="C61" s="64"/>
      <c r="D61" s="64"/>
      <c r="E61" s="64"/>
      <c r="F61" s="64"/>
      <c r="G61" s="64"/>
      <c r="H61" s="64"/>
      <c r="I61" s="162"/>
      <c r="J61" s="64"/>
      <c r="K61" s="65"/>
    </row>
    <row r="65" s="1" customFormat="1" ht="6.96" customHeight="1">
      <c r="B65" s="66"/>
      <c r="C65" s="67"/>
      <c r="D65" s="67"/>
      <c r="E65" s="67"/>
      <c r="F65" s="67"/>
      <c r="G65" s="67"/>
      <c r="H65" s="67"/>
      <c r="I65" s="165"/>
      <c r="J65" s="67"/>
      <c r="K65" s="67"/>
      <c r="L65" s="68"/>
    </row>
    <row r="66" s="1" customFormat="1" ht="36.96" customHeight="1">
      <c r="B66" s="42"/>
      <c r="C66" s="69" t="s">
        <v>109</v>
      </c>
      <c r="D66" s="70"/>
      <c r="E66" s="70"/>
      <c r="F66" s="70"/>
      <c r="G66" s="70"/>
      <c r="H66" s="70"/>
      <c r="I66" s="187"/>
      <c r="J66" s="70"/>
      <c r="K66" s="70"/>
      <c r="L66" s="68"/>
    </row>
    <row r="67" s="1" customFormat="1" ht="6.96" customHeight="1">
      <c r="B67" s="42"/>
      <c r="C67" s="70"/>
      <c r="D67" s="70"/>
      <c r="E67" s="70"/>
      <c r="F67" s="70"/>
      <c r="G67" s="70"/>
      <c r="H67" s="70"/>
      <c r="I67" s="187"/>
      <c r="J67" s="70"/>
      <c r="K67" s="70"/>
      <c r="L67" s="68"/>
    </row>
    <row r="68" s="1" customFormat="1" ht="14.4" customHeight="1">
      <c r="B68" s="42"/>
      <c r="C68" s="72" t="s">
        <v>18</v>
      </c>
      <c r="D68" s="70"/>
      <c r="E68" s="70"/>
      <c r="F68" s="70"/>
      <c r="G68" s="70"/>
      <c r="H68" s="70"/>
      <c r="I68" s="187"/>
      <c r="J68" s="70"/>
      <c r="K68" s="70"/>
      <c r="L68" s="68"/>
    </row>
    <row r="69" s="1" customFormat="1" ht="16.5" customHeight="1">
      <c r="B69" s="42"/>
      <c r="C69" s="70"/>
      <c r="D69" s="70"/>
      <c r="E69" s="188" t="str">
        <f>E7</f>
        <v>Zimní údržba a odstraňování sněhu u ST Pardubice 2018 -2019</v>
      </c>
      <c r="F69" s="72"/>
      <c r="G69" s="72"/>
      <c r="H69" s="72"/>
      <c r="I69" s="187"/>
      <c r="J69" s="70"/>
      <c r="K69" s="70"/>
      <c r="L69" s="68"/>
    </row>
    <row r="70" s="1" customFormat="1" ht="14.4" customHeight="1">
      <c r="B70" s="42"/>
      <c r="C70" s="72" t="s">
        <v>99</v>
      </c>
      <c r="D70" s="70"/>
      <c r="E70" s="70"/>
      <c r="F70" s="70"/>
      <c r="G70" s="70"/>
      <c r="H70" s="70"/>
      <c r="I70" s="187"/>
      <c r="J70" s="70"/>
      <c r="K70" s="70"/>
      <c r="L70" s="68"/>
    </row>
    <row r="71" s="1" customFormat="1" ht="17.25" customHeight="1">
      <c r="B71" s="42"/>
      <c r="C71" s="70"/>
      <c r="D71" s="70"/>
      <c r="E71" s="78" t="str">
        <f>E9</f>
        <v>02 - Zimní údržba objektu SMT</v>
      </c>
      <c r="F71" s="70"/>
      <c r="G71" s="70"/>
      <c r="H71" s="70"/>
      <c r="I71" s="187"/>
      <c r="J71" s="70"/>
      <c r="K71" s="70"/>
      <c r="L71" s="68"/>
    </row>
    <row r="72" s="1" customFormat="1" ht="6.96" customHeight="1">
      <c r="B72" s="42"/>
      <c r="C72" s="70"/>
      <c r="D72" s="70"/>
      <c r="E72" s="70"/>
      <c r="F72" s="70"/>
      <c r="G72" s="70"/>
      <c r="H72" s="70"/>
      <c r="I72" s="187"/>
      <c r="J72" s="70"/>
      <c r="K72" s="70"/>
      <c r="L72" s="68"/>
    </row>
    <row r="73" s="1" customFormat="1" ht="18" customHeight="1">
      <c r="B73" s="42"/>
      <c r="C73" s="72" t="s">
        <v>23</v>
      </c>
      <c r="D73" s="70"/>
      <c r="E73" s="70"/>
      <c r="F73" s="189" t="str">
        <f>F12</f>
        <v xml:space="preserve"> </v>
      </c>
      <c r="G73" s="70"/>
      <c r="H73" s="70"/>
      <c r="I73" s="190" t="s">
        <v>25</v>
      </c>
      <c r="J73" s="81" t="str">
        <f>IF(J12="","",J12)</f>
        <v>8. 8. 2018</v>
      </c>
      <c r="K73" s="70"/>
      <c r="L73" s="68"/>
    </row>
    <row r="74" s="1" customFormat="1" ht="6.96" customHeight="1">
      <c r="B74" s="42"/>
      <c r="C74" s="70"/>
      <c r="D74" s="70"/>
      <c r="E74" s="70"/>
      <c r="F74" s="70"/>
      <c r="G74" s="70"/>
      <c r="H74" s="70"/>
      <c r="I74" s="187"/>
      <c r="J74" s="70"/>
      <c r="K74" s="70"/>
      <c r="L74" s="68"/>
    </row>
    <row r="75" s="1" customFormat="1">
      <c r="B75" s="42"/>
      <c r="C75" s="72" t="s">
        <v>27</v>
      </c>
      <c r="D75" s="70"/>
      <c r="E75" s="70"/>
      <c r="F75" s="189" t="str">
        <f>E15</f>
        <v xml:space="preserve"> </v>
      </c>
      <c r="G75" s="70"/>
      <c r="H75" s="70"/>
      <c r="I75" s="190" t="s">
        <v>32</v>
      </c>
      <c r="J75" s="189" t="str">
        <f>E21</f>
        <v xml:space="preserve"> </v>
      </c>
      <c r="K75" s="70"/>
      <c r="L75" s="68"/>
    </row>
    <row r="76" s="1" customFormat="1" ht="14.4" customHeight="1">
      <c r="B76" s="42"/>
      <c r="C76" s="72" t="s">
        <v>30</v>
      </c>
      <c r="D76" s="70"/>
      <c r="E76" s="70"/>
      <c r="F76" s="189" t="str">
        <f>IF(E18="","",E18)</f>
        <v/>
      </c>
      <c r="G76" s="70"/>
      <c r="H76" s="70"/>
      <c r="I76" s="187"/>
      <c r="J76" s="70"/>
      <c r="K76" s="70"/>
      <c r="L76" s="68"/>
    </row>
    <row r="77" s="1" customFormat="1" ht="10.32" customHeight="1">
      <c r="B77" s="42"/>
      <c r="C77" s="70"/>
      <c r="D77" s="70"/>
      <c r="E77" s="70"/>
      <c r="F77" s="70"/>
      <c r="G77" s="70"/>
      <c r="H77" s="70"/>
      <c r="I77" s="187"/>
      <c r="J77" s="70"/>
      <c r="K77" s="70"/>
      <c r="L77" s="68"/>
    </row>
    <row r="78" s="9" customFormat="1" ht="29.28" customHeight="1">
      <c r="B78" s="191"/>
      <c r="C78" s="192" t="s">
        <v>110</v>
      </c>
      <c r="D78" s="193" t="s">
        <v>55</v>
      </c>
      <c r="E78" s="193" t="s">
        <v>51</v>
      </c>
      <c r="F78" s="193" t="s">
        <v>111</v>
      </c>
      <c r="G78" s="193" t="s">
        <v>112</v>
      </c>
      <c r="H78" s="193" t="s">
        <v>113</v>
      </c>
      <c r="I78" s="194" t="s">
        <v>114</v>
      </c>
      <c r="J78" s="193" t="s">
        <v>103</v>
      </c>
      <c r="K78" s="195" t="s">
        <v>115</v>
      </c>
      <c r="L78" s="196"/>
      <c r="M78" s="98" t="s">
        <v>116</v>
      </c>
      <c r="N78" s="99" t="s">
        <v>40</v>
      </c>
      <c r="O78" s="99" t="s">
        <v>117</v>
      </c>
      <c r="P78" s="99" t="s">
        <v>118</v>
      </c>
      <c r="Q78" s="99" t="s">
        <v>119</v>
      </c>
      <c r="R78" s="99" t="s">
        <v>120</v>
      </c>
      <c r="S78" s="99" t="s">
        <v>121</v>
      </c>
      <c r="T78" s="100" t="s">
        <v>122</v>
      </c>
    </row>
    <row r="79" s="1" customFormat="1" ht="29.28" customHeight="1">
      <c r="B79" s="42"/>
      <c r="C79" s="104" t="s">
        <v>104</v>
      </c>
      <c r="D79" s="70"/>
      <c r="E79" s="70"/>
      <c r="F79" s="70"/>
      <c r="G79" s="70"/>
      <c r="H79" s="70"/>
      <c r="I79" s="187"/>
      <c r="J79" s="197">
        <f>BK79</f>
        <v>0</v>
      </c>
      <c r="K79" s="70"/>
      <c r="L79" s="68"/>
      <c r="M79" s="101"/>
      <c r="N79" s="102"/>
      <c r="O79" s="102"/>
      <c r="P79" s="198">
        <f>P80</f>
        <v>0</v>
      </c>
      <c r="Q79" s="102"/>
      <c r="R79" s="198">
        <f>R80</f>
        <v>0</v>
      </c>
      <c r="S79" s="102"/>
      <c r="T79" s="199">
        <f>T80</f>
        <v>0</v>
      </c>
      <c r="AT79" s="20" t="s">
        <v>69</v>
      </c>
      <c r="AU79" s="20" t="s">
        <v>105</v>
      </c>
      <c r="BK79" s="200">
        <f>BK80</f>
        <v>0</v>
      </c>
    </row>
    <row r="80" s="10" customFormat="1" ht="37.44" customHeight="1">
      <c r="B80" s="201"/>
      <c r="C80" s="202"/>
      <c r="D80" s="203" t="s">
        <v>69</v>
      </c>
      <c r="E80" s="204" t="s">
        <v>123</v>
      </c>
      <c r="F80" s="204" t="s">
        <v>124</v>
      </c>
      <c r="G80" s="202"/>
      <c r="H80" s="202"/>
      <c r="I80" s="205"/>
      <c r="J80" s="206">
        <f>BK80</f>
        <v>0</v>
      </c>
      <c r="K80" s="202"/>
      <c r="L80" s="207"/>
      <c r="M80" s="208"/>
      <c r="N80" s="209"/>
      <c r="O80" s="209"/>
      <c r="P80" s="210">
        <f>P81+P86</f>
        <v>0</v>
      </c>
      <c r="Q80" s="209"/>
      <c r="R80" s="210">
        <f>R81+R86</f>
        <v>0</v>
      </c>
      <c r="S80" s="209"/>
      <c r="T80" s="211">
        <f>T81+T86</f>
        <v>0</v>
      </c>
      <c r="AR80" s="212" t="s">
        <v>78</v>
      </c>
      <c r="AT80" s="213" t="s">
        <v>69</v>
      </c>
      <c r="AU80" s="213" t="s">
        <v>70</v>
      </c>
      <c r="AY80" s="212" t="s">
        <v>125</v>
      </c>
      <c r="BK80" s="214">
        <f>BK81+BK86</f>
        <v>0</v>
      </c>
    </row>
    <row r="81" s="10" customFormat="1" ht="19.92" customHeight="1">
      <c r="B81" s="201"/>
      <c r="C81" s="202"/>
      <c r="D81" s="203" t="s">
        <v>69</v>
      </c>
      <c r="E81" s="215" t="s">
        <v>126</v>
      </c>
      <c r="F81" s="215" t="s">
        <v>127</v>
      </c>
      <c r="G81" s="202"/>
      <c r="H81" s="202"/>
      <c r="I81" s="205"/>
      <c r="J81" s="216">
        <f>BK81</f>
        <v>0</v>
      </c>
      <c r="K81" s="202"/>
      <c r="L81" s="207"/>
      <c r="M81" s="208"/>
      <c r="N81" s="209"/>
      <c r="O81" s="209"/>
      <c r="P81" s="210">
        <f>SUM(P82:P85)</f>
        <v>0</v>
      </c>
      <c r="Q81" s="209"/>
      <c r="R81" s="210">
        <f>SUM(R82:R85)</f>
        <v>0</v>
      </c>
      <c r="S81" s="209"/>
      <c r="T81" s="211">
        <f>SUM(T82:T85)</f>
        <v>0</v>
      </c>
      <c r="AR81" s="212" t="s">
        <v>78</v>
      </c>
      <c r="AT81" s="213" t="s">
        <v>69</v>
      </c>
      <c r="AU81" s="213" t="s">
        <v>78</v>
      </c>
      <c r="AY81" s="212" t="s">
        <v>125</v>
      </c>
      <c r="BK81" s="214">
        <f>SUM(BK82:BK85)</f>
        <v>0</v>
      </c>
    </row>
    <row r="82" s="1" customFormat="1" ht="16.5" customHeight="1">
      <c r="B82" s="42"/>
      <c r="C82" s="217" t="s">
        <v>78</v>
      </c>
      <c r="D82" s="217" t="s">
        <v>128</v>
      </c>
      <c r="E82" s="218" t="s">
        <v>129</v>
      </c>
      <c r="F82" s="219" t="s">
        <v>130</v>
      </c>
      <c r="G82" s="220" t="s">
        <v>131</v>
      </c>
      <c r="H82" s="221">
        <v>200</v>
      </c>
      <c r="I82" s="222"/>
      <c r="J82" s="223">
        <f>ROUND(I82*H82,2)</f>
        <v>0</v>
      </c>
      <c r="K82" s="219" t="s">
        <v>132</v>
      </c>
      <c r="L82" s="68"/>
      <c r="M82" s="224" t="s">
        <v>21</v>
      </c>
      <c r="N82" s="225" t="s">
        <v>41</v>
      </c>
      <c r="O82" s="43"/>
      <c r="P82" s="226">
        <f>O82*H82</f>
        <v>0</v>
      </c>
      <c r="Q82" s="226">
        <v>0</v>
      </c>
      <c r="R82" s="226">
        <f>Q82*H82</f>
        <v>0</v>
      </c>
      <c r="S82" s="226">
        <v>0</v>
      </c>
      <c r="T82" s="227">
        <f>S82*H82</f>
        <v>0</v>
      </c>
      <c r="AR82" s="20" t="s">
        <v>133</v>
      </c>
      <c r="AT82" s="20" t="s">
        <v>128</v>
      </c>
      <c r="AU82" s="20" t="s">
        <v>80</v>
      </c>
      <c r="AY82" s="20" t="s">
        <v>125</v>
      </c>
      <c r="BE82" s="228">
        <f>IF(N82="základní",J82,0)</f>
        <v>0</v>
      </c>
      <c r="BF82" s="228">
        <f>IF(N82="snížená",J82,0)</f>
        <v>0</v>
      </c>
      <c r="BG82" s="228">
        <f>IF(N82="zákl. přenesená",J82,0)</f>
        <v>0</v>
      </c>
      <c r="BH82" s="228">
        <f>IF(N82="sníž. přenesená",J82,0)</f>
        <v>0</v>
      </c>
      <c r="BI82" s="228">
        <f>IF(N82="nulová",J82,0)</f>
        <v>0</v>
      </c>
      <c r="BJ82" s="20" t="s">
        <v>78</v>
      </c>
      <c r="BK82" s="228">
        <f>ROUND(I82*H82,2)</f>
        <v>0</v>
      </c>
      <c r="BL82" s="20" t="s">
        <v>133</v>
      </c>
      <c r="BM82" s="20" t="s">
        <v>286</v>
      </c>
    </row>
    <row r="83" s="1" customFormat="1">
      <c r="B83" s="42"/>
      <c r="C83" s="70"/>
      <c r="D83" s="229" t="s">
        <v>135</v>
      </c>
      <c r="E83" s="70"/>
      <c r="F83" s="230" t="s">
        <v>136</v>
      </c>
      <c r="G83" s="70"/>
      <c r="H83" s="70"/>
      <c r="I83" s="187"/>
      <c r="J83" s="70"/>
      <c r="K83" s="70"/>
      <c r="L83" s="68"/>
      <c r="M83" s="231"/>
      <c r="N83" s="43"/>
      <c r="O83" s="43"/>
      <c r="P83" s="43"/>
      <c r="Q83" s="43"/>
      <c r="R83" s="43"/>
      <c r="S83" s="43"/>
      <c r="T83" s="91"/>
      <c r="AT83" s="20" t="s">
        <v>135</v>
      </c>
      <c r="AU83" s="20" t="s">
        <v>80</v>
      </c>
    </row>
    <row r="84" s="1" customFormat="1" ht="16.5" customHeight="1">
      <c r="B84" s="42"/>
      <c r="C84" s="217" t="s">
        <v>80</v>
      </c>
      <c r="D84" s="217" t="s">
        <v>128</v>
      </c>
      <c r="E84" s="218" t="s">
        <v>287</v>
      </c>
      <c r="F84" s="219" t="s">
        <v>288</v>
      </c>
      <c r="G84" s="220" t="s">
        <v>131</v>
      </c>
      <c r="H84" s="221">
        <v>200</v>
      </c>
      <c r="I84" s="222"/>
      <c r="J84" s="223">
        <f>ROUND(I84*H84,2)</f>
        <v>0</v>
      </c>
      <c r="K84" s="219" t="s">
        <v>132</v>
      </c>
      <c r="L84" s="68"/>
      <c r="M84" s="224" t="s">
        <v>21</v>
      </c>
      <c r="N84" s="225" t="s">
        <v>41</v>
      </c>
      <c r="O84" s="43"/>
      <c r="P84" s="226">
        <f>O84*H84</f>
        <v>0</v>
      </c>
      <c r="Q84" s="226">
        <v>0</v>
      </c>
      <c r="R84" s="226">
        <f>Q84*H84</f>
        <v>0</v>
      </c>
      <c r="S84" s="226">
        <v>0</v>
      </c>
      <c r="T84" s="227">
        <f>S84*H84</f>
        <v>0</v>
      </c>
      <c r="AR84" s="20" t="s">
        <v>133</v>
      </c>
      <c r="AT84" s="20" t="s">
        <v>128</v>
      </c>
      <c r="AU84" s="20" t="s">
        <v>80</v>
      </c>
      <c r="AY84" s="20" t="s">
        <v>125</v>
      </c>
      <c r="BE84" s="228">
        <f>IF(N84="základní",J84,0)</f>
        <v>0</v>
      </c>
      <c r="BF84" s="228">
        <f>IF(N84="snížená",J84,0)</f>
        <v>0</v>
      </c>
      <c r="BG84" s="228">
        <f>IF(N84="zákl. přenesená",J84,0)</f>
        <v>0</v>
      </c>
      <c r="BH84" s="228">
        <f>IF(N84="sníž. přenesená",J84,0)</f>
        <v>0</v>
      </c>
      <c r="BI84" s="228">
        <f>IF(N84="nulová",J84,0)</f>
        <v>0</v>
      </c>
      <c r="BJ84" s="20" t="s">
        <v>78</v>
      </c>
      <c r="BK84" s="228">
        <f>ROUND(I84*H84,2)</f>
        <v>0</v>
      </c>
      <c r="BL84" s="20" t="s">
        <v>133</v>
      </c>
      <c r="BM84" s="20" t="s">
        <v>289</v>
      </c>
    </row>
    <row r="85" s="1" customFormat="1">
      <c r="B85" s="42"/>
      <c r="C85" s="70"/>
      <c r="D85" s="229" t="s">
        <v>135</v>
      </c>
      <c r="E85" s="70"/>
      <c r="F85" s="230" t="s">
        <v>210</v>
      </c>
      <c r="G85" s="70"/>
      <c r="H85" s="70"/>
      <c r="I85" s="187"/>
      <c r="J85" s="70"/>
      <c r="K85" s="70"/>
      <c r="L85" s="68"/>
      <c r="M85" s="231"/>
      <c r="N85" s="43"/>
      <c r="O85" s="43"/>
      <c r="P85" s="43"/>
      <c r="Q85" s="43"/>
      <c r="R85" s="43"/>
      <c r="S85" s="43"/>
      <c r="T85" s="91"/>
      <c r="AT85" s="20" t="s">
        <v>135</v>
      </c>
      <c r="AU85" s="20" t="s">
        <v>80</v>
      </c>
    </row>
    <row r="86" s="10" customFormat="1" ht="29.88" customHeight="1">
      <c r="B86" s="201"/>
      <c r="C86" s="202"/>
      <c r="D86" s="203" t="s">
        <v>69</v>
      </c>
      <c r="E86" s="215" t="s">
        <v>170</v>
      </c>
      <c r="F86" s="215" t="s">
        <v>290</v>
      </c>
      <c r="G86" s="202"/>
      <c r="H86" s="202"/>
      <c r="I86" s="205"/>
      <c r="J86" s="216">
        <f>BK86</f>
        <v>0</v>
      </c>
      <c r="K86" s="202"/>
      <c r="L86" s="207"/>
      <c r="M86" s="208"/>
      <c r="N86" s="209"/>
      <c r="O86" s="209"/>
      <c r="P86" s="210">
        <f>SUM(P87:P88)</f>
        <v>0</v>
      </c>
      <c r="Q86" s="209"/>
      <c r="R86" s="210">
        <f>SUM(R87:R88)</f>
        <v>0</v>
      </c>
      <c r="S86" s="209"/>
      <c r="T86" s="211">
        <f>SUM(T87:T88)</f>
        <v>0</v>
      </c>
      <c r="AR86" s="212" t="s">
        <v>78</v>
      </c>
      <c r="AT86" s="213" t="s">
        <v>69</v>
      </c>
      <c r="AU86" s="213" t="s">
        <v>78</v>
      </c>
      <c r="AY86" s="212" t="s">
        <v>125</v>
      </c>
      <c r="BK86" s="214">
        <f>SUM(BK87:BK88)</f>
        <v>0</v>
      </c>
    </row>
    <row r="87" s="1" customFormat="1" ht="16.5" customHeight="1">
      <c r="B87" s="42"/>
      <c r="C87" s="217" t="s">
        <v>142</v>
      </c>
      <c r="D87" s="217" t="s">
        <v>128</v>
      </c>
      <c r="E87" s="218" t="s">
        <v>291</v>
      </c>
      <c r="F87" s="219" t="s">
        <v>292</v>
      </c>
      <c r="G87" s="220" t="s">
        <v>131</v>
      </c>
      <c r="H87" s="221">
        <v>200</v>
      </c>
      <c r="I87" s="222"/>
      <c r="J87" s="223">
        <f>ROUND(I87*H87,2)</f>
        <v>0</v>
      </c>
      <c r="K87" s="219" t="s">
        <v>293</v>
      </c>
      <c r="L87" s="68"/>
      <c r="M87" s="224" t="s">
        <v>21</v>
      </c>
      <c r="N87" s="225" t="s">
        <v>41</v>
      </c>
      <c r="O87" s="43"/>
      <c r="P87" s="226">
        <f>O87*H87</f>
        <v>0</v>
      </c>
      <c r="Q87" s="226">
        <v>0</v>
      </c>
      <c r="R87" s="226">
        <f>Q87*H87</f>
        <v>0</v>
      </c>
      <c r="S87" s="226">
        <v>0</v>
      </c>
      <c r="T87" s="227">
        <f>S87*H87</f>
        <v>0</v>
      </c>
      <c r="AR87" s="20" t="s">
        <v>133</v>
      </c>
      <c r="AT87" s="20" t="s">
        <v>128</v>
      </c>
      <c r="AU87" s="20" t="s">
        <v>80</v>
      </c>
      <c r="AY87" s="20" t="s">
        <v>125</v>
      </c>
      <c r="BE87" s="228">
        <f>IF(N87="základní",J87,0)</f>
        <v>0</v>
      </c>
      <c r="BF87" s="228">
        <f>IF(N87="snížená",J87,0)</f>
        <v>0</v>
      </c>
      <c r="BG87" s="228">
        <f>IF(N87="zákl. přenesená",J87,0)</f>
        <v>0</v>
      </c>
      <c r="BH87" s="228">
        <f>IF(N87="sníž. přenesená",J87,0)</f>
        <v>0</v>
      </c>
      <c r="BI87" s="228">
        <f>IF(N87="nulová",J87,0)</f>
        <v>0</v>
      </c>
      <c r="BJ87" s="20" t="s">
        <v>78</v>
      </c>
      <c r="BK87" s="228">
        <f>ROUND(I87*H87,2)</f>
        <v>0</v>
      </c>
      <c r="BL87" s="20" t="s">
        <v>133</v>
      </c>
      <c r="BM87" s="20" t="s">
        <v>294</v>
      </c>
    </row>
    <row r="88" s="1" customFormat="1">
      <c r="B88" s="42"/>
      <c r="C88" s="70"/>
      <c r="D88" s="229" t="s">
        <v>135</v>
      </c>
      <c r="E88" s="70"/>
      <c r="F88" s="230" t="s">
        <v>295</v>
      </c>
      <c r="G88" s="70"/>
      <c r="H88" s="70"/>
      <c r="I88" s="187"/>
      <c r="J88" s="70"/>
      <c r="K88" s="70"/>
      <c r="L88" s="68"/>
      <c r="M88" s="246"/>
      <c r="N88" s="243"/>
      <c r="O88" s="243"/>
      <c r="P88" s="243"/>
      <c r="Q88" s="243"/>
      <c r="R88" s="243"/>
      <c r="S88" s="243"/>
      <c r="T88" s="247"/>
      <c r="AT88" s="20" t="s">
        <v>135</v>
      </c>
      <c r="AU88" s="20" t="s">
        <v>80</v>
      </c>
    </row>
    <row r="89" s="1" customFormat="1" ht="6.96" customHeight="1">
      <c r="B89" s="63"/>
      <c r="C89" s="64"/>
      <c r="D89" s="64"/>
      <c r="E89" s="64"/>
      <c r="F89" s="64"/>
      <c r="G89" s="64"/>
      <c r="H89" s="64"/>
      <c r="I89" s="162"/>
      <c r="J89" s="64"/>
      <c r="K89" s="64"/>
      <c r="L89" s="68"/>
    </row>
  </sheetData>
  <sheetProtection sheet="1" autoFilter="0" formatColumns="0" formatRows="0" objects="1" scenarios="1" spinCount="100000" saltValue="Z1xyz0JxQvYNs9jb59P+Iq3zdxb6WnhfGrpD72Ad6lW8j7PPYOtp9/MKD0QCl6vqhjGKWlESrk3OLnqmNwVHbg==" hashValue="Ke2QC6k2UFyq/Kaq+lYOulr70Hg0VkBkYJnqvvbVTx5i2WOG7dazGGkH7/Im0Iefsuiha2rE1LAUV/r5xtZHbA==" algorithmName="SHA-512" password="CC35"/>
  <autoFilter ref="C78:K88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33"/>
      <c r="C1" s="133"/>
      <c r="D1" s="134" t="s">
        <v>1</v>
      </c>
      <c r="E1" s="133"/>
      <c r="F1" s="135" t="s">
        <v>93</v>
      </c>
      <c r="G1" s="135" t="s">
        <v>94</v>
      </c>
      <c r="H1" s="135"/>
      <c r="I1" s="136"/>
      <c r="J1" s="135" t="s">
        <v>95</v>
      </c>
      <c r="K1" s="134" t="s">
        <v>96</v>
      </c>
      <c r="L1" s="135" t="s">
        <v>97</v>
      </c>
      <c r="M1" s="135"/>
      <c r="N1" s="135"/>
      <c r="O1" s="135"/>
      <c r="P1" s="135"/>
      <c r="Q1" s="135"/>
      <c r="R1" s="135"/>
      <c r="S1" s="135"/>
      <c r="T1" s="13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86</v>
      </c>
    </row>
    <row r="3" ht="6.96" customHeight="1">
      <c r="B3" s="21"/>
      <c r="C3" s="22"/>
      <c r="D3" s="22"/>
      <c r="E3" s="22"/>
      <c r="F3" s="22"/>
      <c r="G3" s="22"/>
      <c r="H3" s="22"/>
      <c r="I3" s="137"/>
      <c r="J3" s="22"/>
      <c r="K3" s="23"/>
      <c r="AT3" s="20" t="s">
        <v>80</v>
      </c>
    </row>
    <row r="4" ht="36.96" customHeight="1">
      <c r="B4" s="24"/>
      <c r="C4" s="25"/>
      <c r="D4" s="26" t="s">
        <v>98</v>
      </c>
      <c r="E4" s="25"/>
      <c r="F4" s="25"/>
      <c r="G4" s="25"/>
      <c r="H4" s="25"/>
      <c r="I4" s="138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8"/>
      <c r="J5" s="25"/>
      <c r="K5" s="27"/>
    </row>
    <row r="6">
      <c r="B6" s="24"/>
      <c r="C6" s="25"/>
      <c r="D6" s="36" t="s">
        <v>18</v>
      </c>
      <c r="E6" s="25"/>
      <c r="F6" s="25"/>
      <c r="G6" s="25"/>
      <c r="H6" s="25"/>
      <c r="I6" s="138"/>
      <c r="J6" s="25"/>
      <c r="K6" s="27"/>
    </row>
    <row r="7" ht="16.5" customHeight="1">
      <c r="B7" s="24"/>
      <c r="C7" s="25"/>
      <c r="D7" s="25"/>
      <c r="E7" s="139" t="str">
        <f>'Rekapitulace zakázky'!K6</f>
        <v>Zimní údržba a odstraňování sněhu u ST Pardubice 2018 -2019</v>
      </c>
      <c r="F7" s="36"/>
      <c r="G7" s="36"/>
      <c r="H7" s="36"/>
      <c r="I7" s="138"/>
      <c r="J7" s="25"/>
      <c r="K7" s="27"/>
    </row>
    <row r="8" s="1" customFormat="1">
      <c r="B8" s="42"/>
      <c r="C8" s="43"/>
      <c r="D8" s="36" t="s">
        <v>99</v>
      </c>
      <c r="E8" s="43"/>
      <c r="F8" s="43"/>
      <c r="G8" s="43"/>
      <c r="H8" s="43"/>
      <c r="I8" s="140"/>
      <c r="J8" s="43"/>
      <c r="K8" s="47"/>
    </row>
    <row r="9" s="1" customFormat="1" ht="36.96" customHeight="1">
      <c r="B9" s="42"/>
      <c r="C9" s="43"/>
      <c r="D9" s="43"/>
      <c r="E9" s="141" t="s">
        <v>296</v>
      </c>
      <c r="F9" s="43"/>
      <c r="G9" s="43"/>
      <c r="H9" s="43"/>
      <c r="I9" s="140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40"/>
      <c r="J10" s="43"/>
      <c r="K10" s="47"/>
    </row>
    <row r="11" s="1" customFormat="1" ht="14.4" customHeight="1">
      <c r="B11" s="42"/>
      <c r="C11" s="43"/>
      <c r="D11" s="36" t="s">
        <v>20</v>
      </c>
      <c r="E11" s="43"/>
      <c r="F11" s="31" t="s">
        <v>21</v>
      </c>
      <c r="G11" s="43"/>
      <c r="H11" s="43"/>
      <c r="I11" s="142" t="s">
        <v>22</v>
      </c>
      <c r="J11" s="31" t="s">
        <v>21</v>
      </c>
      <c r="K11" s="47"/>
    </row>
    <row r="12" s="1" customFormat="1" ht="14.4" customHeight="1">
      <c r="B12" s="42"/>
      <c r="C12" s="43"/>
      <c r="D12" s="36" t="s">
        <v>23</v>
      </c>
      <c r="E12" s="43"/>
      <c r="F12" s="31" t="s">
        <v>24</v>
      </c>
      <c r="G12" s="43"/>
      <c r="H12" s="43"/>
      <c r="I12" s="142" t="s">
        <v>25</v>
      </c>
      <c r="J12" s="143" t="str">
        <f>'Rekapitulace zakázky'!AN8</f>
        <v>8. 8. 2018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40"/>
      <c r="J13" s="43"/>
      <c r="K13" s="47"/>
    </row>
    <row r="14" s="1" customFormat="1" ht="14.4" customHeight="1">
      <c r="B14" s="42"/>
      <c r="C14" s="43"/>
      <c r="D14" s="36" t="s">
        <v>27</v>
      </c>
      <c r="E14" s="43"/>
      <c r="F14" s="43"/>
      <c r="G14" s="43"/>
      <c r="H14" s="43"/>
      <c r="I14" s="142" t="s">
        <v>28</v>
      </c>
      <c r="J14" s="31" t="str">
        <f>IF('Rekapitulace zakázky'!AN10="","",'Rekapitulace zakázky'!AN10)</f>
        <v/>
      </c>
      <c r="K14" s="47"/>
    </row>
    <row r="15" s="1" customFormat="1" ht="18" customHeight="1">
      <c r="B15" s="42"/>
      <c r="C15" s="43"/>
      <c r="D15" s="43"/>
      <c r="E15" s="31" t="str">
        <f>IF('Rekapitulace zakázky'!E11="","",'Rekapitulace zakázky'!E11)</f>
        <v xml:space="preserve"> </v>
      </c>
      <c r="F15" s="43"/>
      <c r="G15" s="43"/>
      <c r="H15" s="43"/>
      <c r="I15" s="142" t="s">
        <v>29</v>
      </c>
      <c r="J15" s="31" t="str">
        <f>IF('Rekapitulace zakázky'!AN11="","",'Rekapitulace zakázky'!AN11)</f>
        <v/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40"/>
      <c r="J16" s="43"/>
      <c r="K16" s="47"/>
    </row>
    <row r="17" s="1" customFormat="1" ht="14.4" customHeight="1">
      <c r="B17" s="42"/>
      <c r="C17" s="43"/>
      <c r="D17" s="36" t="s">
        <v>30</v>
      </c>
      <c r="E17" s="43"/>
      <c r="F17" s="43"/>
      <c r="G17" s="43"/>
      <c r="H17" s="43"/>
      <c r="I17" s="142" t="s">
        <v>28</v>
      </c>
      <c r="J17" s="31" t="str">
        <f>IF('Rekapitulace zakázky'!AN13="Vyplň údaj","",IF('Rekapitulace zakázky'!AN13="","",'Rekapitulace zakázky'!AN13))</f>
        <v/>
      </c>
      <c r="K17" s="47"/>
    </row>
    <row r="18" s="1" customFormat="1" ht="18" customHeight="1">
      <c r="B18" s="42"/>
      <c r="C18" s="43"/>
      <c r="D18" s="43"/>
      <c r="E18" s="31" t="str">
        <f>IF('Rekapitulace zakázky'!E14="Vyplň údaj","",IF('Rekapitulace zakázky'!E14="","",'Rekapitulace zakázky'!E14))</f>
        <v/>
      </c>
      <c r="F18" s="43"/>
      <c r="G18" s="43"/>
      <c r="H18" s="43"/>
      <c r="I18" s="142" t="s">
        <v>29</v>
      </c>
      <c r="J18" s="31" t="str">
        <f>IF('Rekapitulace zakázky'!AN14="Vyplň údaj","",IF('Rekapitulace zakázky'!AN14="","",'Rekapitulace zakázky'!AN14))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40"/>
      <c r="J19" s="43"/>
      <c r="K19" s="47"/>
    </row>
    <row r="20" s="1" customFormat="1" ht="14.4" customHeight="1">
      <c r="B20" s="42"/>
      <c r="C20" s="43"/>
      <c r="D20" s="36" t="s">
        <v>32</v>
      </c>
      <c r="E20" s="43"/>
      <c r="F20" s="43"/>
      <c r="G20" s="43"/>
      <c r="H20" s="43"/>
      <c r="I20" s="142" t="s">
        <v>28</v>
      </c>
      <c r="J20" s="31" t="str">
        <f>IF('Rekapitulace zakázky'!AN16="","",'Rekapitulace zakázky'!AN16)</f>
        <v/>
      </c>
      <c r="K20" s="47"/>
    </row>
    <row r="21" s="1" customFormat="1" ht="18" customHeight="1">
      <c r="B21" s="42"/>
      <c r="C21" s="43"/>
      <c r="D21" s="43"/>
      <c r="E21" s="31" t="str">
        <f>IF('Rekapitulace zakázky'!E17="","",'Rekapitulace zakázky'!E17)</f>
        <v xml:space="preserve"> </v>
      </c>
      <c r="F21" s="43"/>
      <c r="G21" s="43"/>
      <c r="H21" s="43"/>
      <c r="I21" s="142" t="s">
        <v>29</v>
      </c>
      <c r="J21" s="31" t="str">
        <f>IF('Rekapitulace zakázky'!AN17="","",'Rekapitulace zakázky'!AN17)</f>
        <v/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40"/>
      <c r="J22" s="43"/>
      <c r="K22" s="47"/>
    </row>
    <row r="23" s="1" customFormat="1" ht="14.4" customHeight="1">
      <c r="B23" s="42"/>
      <c r="C23" s="43"/>
      <c r="D23" s="36" t="s">
        <v>34</v>
      </c>
      <c r="E23" s="43"/>
      <c r="F23" s="43"/>
      <c r="G23" s="43"/>
      <c r="H23" s="43"/>
      <c r="I23" s="140"/>
      <c r="J23" s="43"/>
      <c r="K23" s="47"/>
    </row>
    <row r="24" s="6" customFormat="1" ht="16.5" customHeight="1">
      <c r="B24" s="144"/>
      <c r="C24" s="145"/>
      <c r="D24" s="145"/>
      <c r="E24" s="40" t="s">
        <v>21</v>
      </c>
      <c r="F24" s="40"/>
      <c r="G24" s="40"/>
      <c r="H24" s="40"/>
      <c r="I24" s="146"/>
      <c r="J24" s="145"/>
      <c r="K24" s="147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40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8"/>
      <c r="J26" s="102"/>
      <c r="K26" s="149"/>
    </row>
    <row r="27" s="1" customFormat="1" ht="25.44" customHeight="1">
      <c r="B27" s="42"/>
      <c r="C27" s="43"/>
      <c r="D27" s="150" t="s">
        <v>36</v>
      </c>
      <c r="E27" s="43"/>
      <c r="F27" s="43"/>
      <c r="G27" s="43"/>
      <c r="H27" s="43"/>
      <c r="I27" s="140"/>
      <c r="J27" s="151">
        <f>ROUND(J78,2)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8"/>
      <c r="J28" s="102"/>
      <c r="K28" s="149"/>
    </row>
    <row r="29" s="1" customFormat="1" ht="14.4" customHeight="1">
      <c r="B29" s="42"/>
      <c r="C29" s="43"/>
      <c r="D29" s="43"/>
      <c r="E29" s="43"/>
      <c r="F29" s="48" t="s">
        <v>38</v>
      </c>
      <c r="G29" s="43"/>
      <c r="H29" s="43"/>
      <c r="I29" s="152" t="s">
        <v>37</v>
      </c>
      <c r="J29" s="48" t="s">
        <v>39</v>
      </c>
      <c r="K29" s="47"/>
    </row>
    <row r="30" s="1" customFormat="1" ht="14.4" customHeight="1">
      <c r="B30" s="42"/>
      <c r="C30" s="43"/>
      <c r="D30" s="51" t="s">
        <v>40</v>
      </c>
      <c r="E30" s="51" t="s">
        <v>41</v>
      </c>
      <c r="F30" s="153">
        <f>ROUND(SUM(BE78:BE88), 2)</f>
        <v>0</v>
      </c>
      <c r="G30" s="43"/>
      <c r="H30" s="43"/>
      <c r="I30" s="154">
        <v>0.20999999999999999</v>
      </c>
      <c r="J30" s="153">
        <f>ROUND(ROUND((SUM(BE78:BE88)), 2)*I30, 2)</f>
        <v>0</v>
      </c>
      <c r="K30" s="47"/>
    </row>
    <row r="31" s="1" customFormat="1" ht="14.4" customHeight="1">
      <c r="B31" s="42"/>
      <c r="C31" s="43"/>
      <c r="D31" s="43"/>
      <c r="E31" s="51" t="s">
        <v>42</v>
      </c>
      <c r="F31" s="153">
        <f>ROUND(SUM(BF78:BF88), 2)</f>
        <v>0</v>
      </c>
      <c r="G31" s="43"/>
      <c r="H31" s="43"/>
      <c r="I31" s="154">
        <v>0.14999999999999999</v>
      </c>
      <c r="J31" s="153">
        <f>ROUND(ROUND((SUM(BF78:BF88)),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43</v>
      </c>
      <c r="F32" s="153">
        <f>ROUND(SUM(BG78:BG88), 2)</f>
        <v>0</v>
      </c>
      <c r="G32" s="43"/>
      <c r="H32" s="43"/>
      <c r="I32" s="154">
        <v>0.20999999999999999</v>
      </c>
      <c r="J32" s="153">
        <v>0</v>
      </c>
      <c r="K32" s="47"/>
    </row>
    <row r="33" hidden="1" s="1" customFormat="1" ht="14.4" customHeight="1">
      <c r="B33" s="42"/>
      <c r="C33" s="43"/>
      <c r="D33" s="43"/>
      <c r="E33" s="51" t="s">
        <v>44</v>
      </c>
      <c r="F33" s="153">
        <f>ROUND(SUM(BH78:BH88), 2)</f>
        <v>0</v>
      </c>
      <c r="G33" s="43"/>
      <c r="H33" s="43"/>
      <c r="I33" s="154">
        <v>0.14999999999999999</v>
      </c>
      <c r="J33" s="153">
        <v>0</v>
      </c>
      <c r="K33" s="47"/>
    </row>
    <row r="34" hidden="1" s="1" customFormat="1" ht="14.4" customHeight="1">
      <c r="B34" s="42"/>
      <c r="C34" s="43"/>
      <c r="D34" s="43"/>
      <c r="E34" s="51" t="s">
        <v>45</v>
      </c>
      <c r="F34" s="153">
        <f>ROUND(SUM(BI78:BI88), 2)</f>
        <v>0</v>
      </c>
      <c r="G34" s="43"/>
      <c r="H34" s="43"/>
      <c r="I34" s="154">
        <v>0</v>
      </c>
      <c r="J34" s="153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40"/>
      <c r="J35" s="43"/>
      <c r="K35" s="47"/>
    </row>
    <row r="36" s="1" customFormat="1" ht="25.44" customHeight="1">
      <c r="B36" s="42"/>
      <c r="C36" s="155"/>
      <c r="D36" s="156" t="s">
        <v>46</v>
      </c>
      <c r="E36" s="94"/>
      <c r="F36" s="94"/>
      <c r="G36" s="157" t="s">
        <v>47</v>
      </c>
      <c r="H36" s="158" t="s">
        <v>48</v>
      </c>
      <c r="I36" s="159"/>
      <c r="J36" s="160">
        <f>SUM(J27:J34)</f>
        <v>0</v>
      </c>
      <c r="K36" s="161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62"/>
      <c r="J37" s="64"/>
      <c r="K37" s="65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2"/>
      <c r="C42" s="26" t="s">
        <v>101</v>
      </c>
      <c r="D42" s="43"/>
      <c r="E42" s="43"/>
      <c r="F42" s="43"/>
      <c r="G42" s="43"/>
      <c r="H42" s="43"/>
      <c r="I42" s="140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40"/>
      <c r="J43" s="43"/>
      <c r="K43" s="47"/>
    </row>
    <row r="44" s="1" customFormat="1" ht="14.4" customHeight="1">
      <c r="B44" s="42"/>
      <c r="C44" s="36" t="s">
        <v>18</v>
      </c>
      <c r="D44" s="43"/>
      <c r="E44" s="43"/>
      <c r="F44" s="43"/>
      <c r="G44" s="43"/>
      <c r="H44" s="43"/>
      <c r="I44" s="140"/>
      <c r="J44" s="43"/>
      <c r="K44" s="47"/>
    </row>
    <row r="45" s="1" customFormat="1" ht="16.5" customHeight="1">
      <c r="B45" s="42"/>
      <c r="C45" s="43"/>
      <c r="D45" s="43"/>
      <c r="E45" s="139" t="str">
        <f>E7</f>
        <v>Zimní údržba a odstraňování sněhu u ST Pardubice 2018 -2019</v>
      </c>
      <c r="F45" s="36"/>
      <c r="G45" s="36"/>
      <c r="H45" s="36"/>
      <c r="I45" s="140"/>
      <c r="J45" s="43"/>
      <c r="K45" s="47"/>
    </row>
    <row r="46" s="1" customFormat="1" ht="14.4" customHeight="1">
      <c r="B46" s="42"/>
      <c r="C46" s="36" t="s">
        <v>99</v>
      </c>
      <c r="D46" s="43"/>
      <c r="E46" s="43"/>
      <c r="F46" s="43"/>
      <c r="G46" s="43"/>
      <c r="H46" s="43"/>
      <c r="I46" s="140"/>
      <c r="J46" s="43"/>
      <c r="K46" s="47"/>
    </row>
    <row r="47" s="1" customFormat="1" ht="17.25" customHeight="1">
      <c r="B47" s="42"/>
      <c r="C47" s="43"/>
      <c r="D47" s="43"/>
      <c r="E47" s="141" t="str">
        <f>E9</f>
        <v>03 - Zimní údržba přístupových cest</v>
      </c>
      <c r="F47" s="43"/>
      <c r="G47" s="43"/>
      <c r="H47" s="43"/>
      <c r="I47" s="140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40"/>
      <c r="J48" s="43"/>
      <c r="K48" s="47"/>
    </row>
    <row r="49" s="1" customFormat="1" ht="18" customHeight="1">
      <c r="B49" s="42"/>
      <c r="C49" s="36" t="s">
        <v>23</v>
      </c>
      <c r="D49" s="43"/>
      <c r="E49" s="43"/>
      <c r="F49" s="31" t="str">
        <f>F12</f>
        <v xml:space="preserve"> </v>
      </c>
      <c r="G49" s="43"/>
      <c r="H49" s="43"/>
      <c r="I49" s="142" t="s">
        <v>25</v>
      </c>
      <c r="J49" s="143" t="str">
        <f>IF(J12="","",J12)</f>
        <v>8. 8. 2018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40"/>
      <c r="J50" s="43"/>
      <c r="K50" s="47"/>
    </row>
    <row r="51" s="1" customFormat="1">
      <c r="B51" s="42"/>
      <c r="C51" s="36" t="s">
        <v>27</v>
      </c>
      <c r="D51" s="43"/>
      <c r="E51" s="43"/>
      <c r="F51" s="31" t="str">
        <f>E15</f>
        <v xml:space="preserve"> </v>
      </c>
      <c r="G51" s="43"/>
      <c r="H51" s="43"/>
      <c r="I51" s="142" t="s">
        <v>32</v>
      </c>
      <c r="J51" s="40" t="str">
        <f>E21</f>
        <v xml:space="preserve"> </v>
      </c>
      <c r="K51" s="47"/>
    </row>
    <row r="52" s="1" customFormat="1" ht="14.4" customHeight="1">
      <c r="B52" s="42"/>
      <c r="C52" s="36" t="s">
        <v>30</v>
      </c>
      <c r="D52" s="43"/>
      <c r="E52" s="43"/>
      <c r="F52" s="31" t="str">
        <f>IF(E18="","",E18)</f>
        <v/>
      </c>
      <c r="G52" s="43"/>
      <c r="H52" s="43"/>
      <c r="I52" s="140"/>
      <c r="J52" s="167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40"/>
      <c r="J53" s="43"/>
      <c r="K53" s="47"/>
    </row>
    <row r="54" s="1" customFormat="1" ht="29.28" customHeight="1">
      <c r="B54" s="42"/>
      <c r="C54" s="168" t="s">
        <v>102</v>
      </c>
      <c r="D54" s="155"/>
      <c r="E54" s="155"/>
      <c r="F54" s="155"/>
      <c r="G54" s="155"/>
      <c r="H54" s="155"/>
      <c r="I54" s="169"/>
      <c r="J54" s="170" t="s">
        <v>103</v>
      </c>
      <c r="K54" s="171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40"/>
      <c r="J55" s="43"/>
      <c r="K55" s="47"/>
    </row>
    <row r="56" s="1" customFormat="1" ht="29.28" customHeight="1">
      <c r="B56" s="42"/>
      <c r="C56" s="172" t="s">
        <v>104</v>
      </c>
      <c r="D56" s="43"/>
      <c r="E56" s="43"/>
      <c r="F56" s="43"/>
      <c r="G56" s="43"/>
      <c r="H56" s="43"/>
      <c r="I56" s="140"/>
      <c r="J56" s="151">
        <f>J78</f>
        <v>0</v>
      </c>
      <c r="K56" s="47"/>
      <c r="AU56" s="20" t="s">
        <v>105</v>
      </c>
    </row>
    <row r="57" s="7" customFormat="1" ht="24.96" customHeight="1">
      <c r="B57" s="173"/>
      <c r="C57" s="174"/>
      <c r="D57" s="175" t="s">
        <v>297</v>
      </c>
      <c r="E57" s="176"/>
      <c r="F57" s="176"/>
      <c r="G57" s="176"/>
      <c r="H57" s="176"/>
      <c r="I57" s="177"/>
      <c r="J57" s="178">
        <f>J79</f>
        <v>0</v>
      </c>
      <c r="K57" s="179"/>
    </row>
    <row r="58" s="8" customFormat="1" ht="19.92" customHeight="1">
      <c r="B58" s="180"/>
      <c r="C58" s="181"/>
      <c r="D58" s="182" t="s">
        <v>298</v>
      </c>
      <c r="E58" s="183"/>
      <c r="F58" s="183"/>
      <c r="G58" s="183"/>
      <c r="H58" s="183"/>
      <c r="I58" s="184"/>
      <c r="J58" s="185">
        <f>J80</f>
        <v>0</v>
      </c>
      <c r="K58" s="186"/>
    </row>
    <row r="59" s="1" customFormat="1" ht="21.84" customHeight="1">
      <c r="B59" s="42"/>
      <c r="C59" s="43"/>
      <c r="D59" s="43"/>
      <c r="E59" s="43"/>
      <c r="F59" s="43"/>
      <c r="G59" s="43"/>
      <c r="H59" s="43"/>
      <c r="I59" s="140"/>
      <c r="J59" s="43"/>
      <c r="K59" s="47"/>
    </row>
    <row r="60" s="1" customFormat="1" ht="6.96" customHeight="1">
      <c r="B60" s="63"/>
      <c r="C60" s="64"/>
      <c r="D60" s="64"/>
      <c r="E60" s="64"/>
      <c r="F60" s="64"/>
      <c r="G60" s="64"/>
      <c r="H60" s="64"/>
      <c r="I60" s="162"/>
      <c r="J60" s="64"/>
      <c r="K60" s="65"/>
    </row>
    <row r="64" s="1" customFormat="1" ht="6.96" customHeight="1">
      <c r="B64" s="66"/>
      <c r="C64" s="67"/>
      <c r="D64" s="67"/>
      <c r="E64" s="67"/>
      <c r="F64" s="67"/>
      <c r="G64" s="67"/>
      <c r="H64" s="67"/>
      <c r="I64" s="165"/>
      <c r="J64" s="67"/>
      <c r="K64" s="67"/>
      <c r="L64" s="68"/>
    </row>
    <row r="65" s="1" customFormat="1" ht="36.96" customHeight="1">
      <c r="B65" s="42"/>
      <c r="C65" s="69" t="s">
        <v>109</v>
      </c>
      <c r="D65" s="70"/>
      <c r="E65" s="70"/>
      <c r="F65" s="70"/>
      <c r="G65" s="70"/>
      <c r="H65" s="70"/>
      <c r="I65" s="187"/>
      <c r="J65" s="70"/>
      <c r="K65" s="70"/>
      <c r="L65" s="68"/>
    </row>
    <row r="66" s="1" customFormat="1" ht="6.96" customHeight="1">
      <c r="B66" s="42"/>
      <c r="C66" s="70"/>
      <c r="D66" s="70"/>
      <c r="E66" s="70"/>
      <c r="F66" s="70"/>
      <c r="G66" s="70"/>
      <c r="H66" s="70"/>
      <c r="I66" s="187"/>
      <c r="J66" s="70"/>
      <c r="K66" s="70"/>
      <c r="L66" s="68"/>
    </row>
    <row r="67" s="1" customFormat="1" ht="14.4" customHeight="1">
      <c r="B67" s="42"/>
      <c r="C67" s="72" t="s">
        <v>18</v>
      </c>
      <c r="D67" s="70"/>
      <c r="E67" s="70"/>
      <c r="F67" s="70"/>
      <c r="G67" s="70"/>
      <c r="H67" s="70"/>
      <c r="I67" s="187"/>
      <c r="J67" s="70"/>
      <c r="K67" s="70"/>
      <c r="L67" s="68"/>
    </row>
    <row r="68" s="1" customFormat="1" ht="16.5" customHeight="1">
      <c r="B68" s="42"/>
      <c r="C68" s="70"/>
      <c r="D68" s="70"/>
      <c r="E68" s="188" t="str">
        <f>E7</f>
        <v>Zimní údržba a odstraňování sněhu u ST Pardubice 2018 -2019</v>
      </c>
      <c r="F68" s="72"/>
      <c r="G68" s="72"/>
      <c r="H68" s="72"/>
      <c r="I68" s="187"/>
      <c r="J68" s="70"/>
      <c r="K68" s="70"/>
      <c r="L68" s="68"/>
    </row>
    <row r="69" s="1" customFormat="1" ht="14.4" customHeight="1">
      <c r="B69" s="42"/>
      <c r="C69" s="72" t="s">
        <v>99</v>
      </c>
      <c r="D69" s="70"/>
      <c r="E69" s="70"/>
      <c r="F69" s="70"/>
      <c r="G69" s="70"/>
      <c r="H69" s="70"/>
      <c r="I69" s="187"/>
      <c r="J69" s="70"/>
      <c r="K69" s="70"/>
      <c r="L69" s="68"/>
    </row>
    <row r="70" s="1" customFormat="1" ht="17.25" customHeight="1">
      <c r="B70" s="42"/>
      <c r="C70" s="70"/>
      <c r="D70" s="70"/>
      <c r="E70" s="78" t="str">
        <f>E9</f>
        <v>03 - Zimní údržba přístupových cest</v>
      </c>
      <c r="F70" s="70"/>
      <c r="G70" s="70"/>
      <c r="H70" s="70"/>
      <c r="I70" s="187"/>
      <c r="J70" s="70"/>
      <c r="K70" s="70"/>
      <c r="L70" s="68"/>
    </row>
    <row r="71" s="1" customFormat="1" ht="6.96" customHeight="1">
      <c r="B71" s="42"/>
      <c r="C71" s="70"/>
      <c r="D71" s="70"/>
      <c r="E71" s="70"/>
      <c r="F71" s="70"/>
      <c r="G71" s="70"/>
      <c r="H71" s="70"/>
      <c r="I71" s="187"/>
      <c r="J71" s="70"/>
      <c r="K71" s="70"/>
      <c r="L71" s="68"/>
    </row>
    <row r="72" s="1" customFormat="1" ht="18" customHeight="1">
      <c r="B72" s="42"/>
      <c r="C72" s="72" t="s">
        <v>23</v>
      </c>
      <c r="D72" s="70"/>
      <c r="E72" s="70"/>
      <c r="F72" s="189" t="str">
        <f>F12</f>
        <v xml:space="preserve"> </v>
      </c>
      <c r="G72" s="70"/>
      <c r="H72" s="70"/>
      <c r="I72" s="190" t="s">
        <v>25</v>
      </c>
      <c r="J72" s="81" t="str">
        <f>IF(J12="","",J12)</f>
        <v>8. 8. 2018</v>
      </c>
      <c r="K72" s="70"/>
      <c r="L72" s="68"/>
    </row>
    <row r="73" s="1" customFormat="1" ht="6.96" customHeight="1">
      <c r="B73" s="42"/>
      <c r="C73" s="70"/>
      <c r="D73" s="70"/>
      <c r="E73" s="70"/>
      <c r="F73" s="70"/>
      <c r="G73" s="70"/>
      <c r="H73" s="70"/>
      <c r="I73" s="187"/>
      <c r="J73" s="70"/>
      <c r="K73" s="70"/>
      <c r="L73" s="68"/>
    </row>
    <row r="74" s="1" customFormat="1">
      <c r="B74" s="42"/>
      <c r="C74" s="72" t="s">
        <v>27</v>
      </c>
      <c r="D74" s="70"/>
      <c r="E74" s="70"/>
      <c r="F74" s="189" t="str">
        <f>E15</f>
        <v xml:space="preserve"> </v>
      </c>
      <c r="G74" s="70"/>
      <c r="H74" s="70"/>
      <c r="I74" s="190" t="s">
        <v>32</v>
      </c>
      <c r="J74" s="189" t="str">
        <f>E21</f>
        <v xml:space="preserve"> </v>
      </c>
      <c r="K74" s="70"/>
      <c r="L74" s="68"/>
    </row>
    <row r="75" s="1" customFormat="1" ht="14.4" customHeight="1">
      <c r="B75" s="42"/>
      <c r="C75" s="72" t="s">
        <v>30</v>
      </c>
      <c r="D75" s="70"/>
      <c r="E75" s="70"/>
      <c r="F75" s="189" t="str">
        <f>IF(E18="","",E18)</f>
        <v/>
      </c>
      <c r="G75" s="70"/>
      <c r="H75" s="70"/>
      <c r="I75" s="187"/>
      <c r="J75" s="70"/>
      <c r="K75" s="70"/>
      <c r="L75" s="68"/>
    </row>
    <row r="76" s="1" customFormat="1" ht="10.32" customHeight="1">
      <c r="B76" s="42"/>
      <c r="C76" s="70"/>
      <c r="D76" s="70"/>
      <c r="E76" s="70"/>
      <c r="F76" s="70"/>
      <c r="G76" s="70"/>
      <c r="H76" s="70"/>
      <c r="I76" s="187"/>
      <c r="J76" s="70"/>
      <c r="K76" s="70"/>
      <c r="L76" s="68"/>
    </row>
    <row r="77" s="9" customFormat="1" ht="29.28" customHeight="1">
      <c r="B77" s="191"/>
      <c r="C77" s="192" t="s">
        <v>110</v>
      </c>
      <c r="D77" s="193" t="s">
        <v>55</v>
      </c>
      <c r="E77" s="193" t="s">
        <v>51</v>
      </c>
      <c r="F77" s="193" t="s">
        <v>111</v>
      </c>
      <c r="G77" s="193" t="s">
        <v>112</v>
      </c>
      <c r="H77" s="193" t="s">
        <v>113</v>
      </c>
      <c r="I77" s="194" t="s">
        <v>114</v>
      </c>
      <c r="J77" s="193" t="s">
        <v>103</v>
      </c>
      <c r="K77" s="195" t="s">
        <v>115</v>
      </c>
      <c r="L77" s="196"/>
      <c r="M77" s="98" t="s">
        <v>116</v>
      </c>
      <c r="N77" s="99" t="s">
        <v>40</v>
      </c>
      <c r="O77" s="99" t="s">
        <v>117</v>
      </c>
      <c r="P77" s="99" t="s">
        <v>118</v>
      </c>
      <c r="Q77" s="99" t="s">
        <v>119</v>
      </c>
      <c r="R77" s="99" t="s">
        <v>120</v>
      </c>
      <c r="S77" s="99" t="s">
        <v>121</v>
      </c>
      <c r="T77" s="100" t="s">
        <v>122</v>
      </c>
    </row>
    <row r="78" s="1" customFormat="1" ht="29.28" customHeight="1">
      <c r="B78" s="42"/>
      <c r="C78" s="104" t="s">
        <v>104</v>
      </c>
      <c r="D78" s="70"/>
      <c r="E78" s="70"/>
      <c r="F78" s="70"/>
      <c r="G78" s="70"/>
      <c r="H78" s="70"/>
      <c r="I78" s="187"/>
      <c r="J78" s="197">
        <f>BK78</f>
        <v>0</v>
      </c>
      <c r="K78" s="70"/>
      <c r="L78" s="68"/>
      <c r="M78" s="101"/>
      <c r="N78" s="102"/>
      <c r="O78" s="102"/>
      <c r="P78" s="198">
        <f>P79</f>
        <v>0</v>
      </c>
      <c r="Q78" s="102"/>
      <c r="R78" s="198">
        <f>R79</f>
        <v>374589</v>
      </c>
      <c r="S78" s="102"/>
      <c r="T78" s="199">
        <f>T79</f>
        <v>0</v>
      </c>
      <c r="AT78" s="20" t="s">
        <v>69</v>
      </c>
      <c r="AU78" s="20" t="s">
        <v>105</v>
      </c>
      <c r="BK78" s="200">
        <f>BK79</f>
        <v>0</v>
      </c>
    </row>
    <row r="79" s="10" customFormat="1" ht="37.44" customHeight="1">
      <c r="B79" s="201"/>
      <c r="C79" s="202"/>
      <c r="D79" s="203" t="s">
        <v>69</v>
      </c>
      <c r="E79" s="204" t="s">
        <v>299</v>
      </c>
      <c r="F79" s="204" t="s">
        <v>300</v>
      </c>
      <c r="G79" s="202"/>
      <c r="H79" s="202"/>
      <c r="I79" s="205"/>
      <c r="J79" s="206">
        <f>BK79</f>
        <v>0</v>
      </c>
      <c r="K79" s="202"/>
      <c r="L79" s="207"/>
      <c r="M79" s="208"/>
      <c r="N79" s="209"/>
      <c r="O79" s="209"/>
      <c r="P79" s="210">
        <f>P80</f>
        <v>0</v>
      </c>
      <c r="Q79" s="209"/>
      <c r="R79" s="210">
        <f>R80</f>
        <v>374589</v>
      </c>
      <c r="S79" s="209"/>
      <c r="T79" s="211">
        <f>T80</f>
        <v>0</v>
      </c>
      <c r="AR79" s="212" t="s">
        <v>133</v>
      </c>
      <c r="AT79" s="213" t="s">
        <v>69</v>
      </c>
      <c r="AU79" s="213" t="s">
        <v>70</v>
      </c>
      <c r="AY79" s="212" t="s">
        <v>125</v>
      </c>
      <c r="BK79" s="214">
        <f>BK80</f>
        <v>0</v>
      </c>
    </row>
    <row r="80" s="10" customFormat="1" ht="19.92" customHeight="1">
      <c r="B80" s="201"/>
      <c r="C80" s="202"/>
      <c r="D80" s="203" t="s">
        <v>69</v>
      </c>
      <c r="E80" s="215" t="s">
        <v>301</v>
      </c>
      <c r="F80" s="215" t="s">
        <v>302</v>
      </c>
      <c r="G80" s="202"/>
      <c r="H80" s="202"/>
      <c r="I80" s="205"/>
      <c r="J80" s="216">
        <f>BK80</f>
        <v>0</v>
      </c>
      <c r="K80" s="202"/>
      <c r="L80" s="207"/>
      <c r="M80" s="208"/>
      <c r="N80" s="209"/>
      <c r="O80" s="209"/>
      <c r="P80" s="210">
        <f>SUM(P81:P88)</f>
        <v>0</v>
      </c>
      <c r="Q80" s="209"/>
      <c r="R80" s="210">
        <f>SUM(R81:R88)</f>
        <v>374589</v>
      </c>
      <c r="S80" s="209"/>
      <c r="T80" s="211">
        <f>SUM(T81:T88)</f>
        <v>0</v>
      </c>
      <c r="AR80" s="212" t="s">
        <v>133</v>
      </c>
      <c r="AT80" s="213" t="s">
        <v>69</v>
      </c>
      <c r="AU80" s="213" t="s">
        <v>78</v>
      </c>
      <c r="AY80" s="212" t="s">
        <v>125</v>
      </c>
      <c r="BK80" s="214">
        <f>SUM(BK81:BK88)</f>
        <v>0</v>
      </c>
    </row>
    <row r="81" s="1" customFormat="1" ht="16.5" customHeight="1">
      <c r="B81" s="42"/>
      <c r="C81" s="217" t="s">
        <v>78</v>
      </c>
      <c r="D81" s="217" t="s">
        <v>128</v>
      </c>
      <c r="E81" s="218" t="s">
        <v>255</v>
      </c>
      <c r="F81" s="219" t="s">
        <v>21</v>
      </c>
      <c r="G81" s="220" t="s">
        <v>303</v>
      </c>
      <c r="H81" s="221">
        <v>133452</v>
      </c>
      <c r="I81" s="222"/>
      <c r="J81" s="223">
        <f>ROUND(I81*H81,2)</f>
        <v>0</v>
      </c>
      <c r="K81" s="219" t="s">
        <v>21</v>
      </c>
      <c r="L81" s="68"/>
      <c r="M81" s="224" t="s">
        <v>21</v>
      </c>
      <c r="N81" s="225" t="s">
        <v>41</v>
      </c>
      <c r="O81" s="43"/>
      <c r="P81" s="226">
        <f>O81*H81</f>
        <v>0</v>
      </c>
      <c r="Q81" s="226">
        <v>0</v>
      </c>
      <c r="R81" s="226">
        <f>Q81*H81</f>
        <v>0</v>
      </c>
      <c r="S81" s="226">
        <v>0</v>
      </c>
      <c r="T81" s="227">
        <f>S81*H81</f>
        <v>0</v>
      </c>
      <c r="AR81" s="20" t="s">
        <v>262</v>
      </c>
      <c r="AT81" s="20" t="s">
        <v>128</v>
      </c>
      <c r="AU81" s="20" t="s">
        <v>80</v>
      </c>
      <c r="AY81" s="20" t="s">
        <v>125</v>
      </c>
      <c r="BE81" s="228">
        <f>IF(N81="základní",J81,0)</f>
        <v>0</v>
      </c>
      <c r="BF81" s="228">
        <f>IF(N81="snížená",J81,0)</f>
        <v>0</v>
      </c>
      <c r="BG81" s="228">
        <f>IF(N81="zákl. přenesená",J81,0)</f>
        <v>0</v>
      </c>
      <c r="BH81" s="228">
        <f>IF(N81="sníž. přenesená",J81,0)</f>
        <v>0</v>
      </c>
      <c r="BI81" s="228">
        <f>IF(N81="nulová",J81,0)</f>
        <v>0</v>
      </c>
      <c r="BJ81" s="20" t="s">
        <v>78</v>
      </c>
      <c r="BK81" s="228">
        <f>ROUND(I81*H81,2)</f>
        <v>0</v>
      </c>
      <c r="BL81" s="20" t="s">
        <v>262</v>
      </c>
      <c r="BM81" s="20" t="s">
        <v>304</v>
      </c>
    </row>
    <row r="82" s="1" customFormat="1" ht="16.5" customHeight="1">
      <c r="B82" s="42"/>
      <c r="C82" s="217" t="s">
        <v>80</v>
      </c>
      <c r="D82" s="217" t="s">
        <v>128</v>
      </c>
      <c r="E82" s="218" t="s">
        <v>282</v>
      </c>
      <c r="F82" s="219" t="s">
        <v>21</v>
      </c>
      <c r="G82" s="220" t="s">
        <v>186</v>
      </c>
      <c r="H82" s="221">
        <v>101.22</v>
      </c>
      <c r="I82" s="222"/>
      <c r="J82" s="223">
        <f>ROUND(I82*H82,2)</f>
        <v>0</v>
      </c>
      <c r="K82" s="219" t="s">
        <v>21</v>
      </c>
      <c r="L82" s="68"/>
      <c r="M82" s="224" t="s">
        <v>21</v>
      </c>
      <c r="N82" s="225" t="s">
        <v>41</v>
      </c>
      <c r="O82" s="43"/>
      <c r="P82" s="226">
        <f>O82*H82</f>
        <v>0</v>
      </c>
      <c r="Q82" s="226">
        <v>0</v>
      </c>
      <c r="R82" s="226">
        <f>Q82*H82</f>
        <v>0</v>
      </c>
      <c r="S82" s="226">
        <v>0</v>
      </c>
      <c r="T82" s="227">
        <f>S82*H82</f>
        <v>0</v>
      </c>
      <c r="AR82" s="20" t="s">
        <v>262</v>
      </c>
      <c r="AT82" s="20" t="s">
        <v>128</v>
      </c>
      <c r="AU82" s="20" t="s">
        <v>80</v>
      </c>
      <c r="AY82" s="20" t="s">
        <v>125</v>
      </c>
      <c r="BE82" s="228">
        <f>IF(N82="základní",J82,0)</f>
        <v>0</v>
      </c>
      <c r="BF82" s="228">
        <f>IF(N82="snížená",J82,0)</f>
        <v>0</v>
      </c>
      <c r="BG82" s="228">
        <f>IF(N82="zákl. přenesená",J82,0)</f>
        <v>0</v>
      </c>
      <c r="BH82" s="228">
        <f>IF(N82="sníž. přenesená",J82,0)</f>
        <v>0</v>
      </c>
      <c r="BI82" s="228">
        <f>IF(N82="nulová",J82,0)</f>
        <v>0</v>
      </c>
      <c r="BJ82" s="20" t="s">
        <v>78</v>
      </c>
      <c r="BK82" s="228">
        <f>ROUND(I82*H82,2)</f>
        <v>0</v>
      </c>
      <c r="BL82" s="20" t="s">
        <v>262</v>
      </c>
      <c r="BM82" s="20" t="s">
        <v>305</v>
      </c>
    </row>
    <row r="83" s="1" customFormat="1" ht="16.5" customHeight="1">
      <c r="B83" s="42"/>
      <c r="C83" s="217" t="s">
        <v>142</v>
      </c>
      <c r="D83" s="217" t="s">
        <v>128</v>
      </c>
      <c r="E83" s="218" t="s">
        <v>306</v>
      </c>
      <c r="F83" s="219" t="s">
        <v>21</v>
      </c>
      <c r="G83" s="220" t="s">
        <v>303</v>
      </c>
      <c r="H83" s="221">
        <v>133452</v>
      </c>
      <c r="I83" s="222"/>
      <c r="J83" s="223">
        <f>ROUND(I83*H83,2)</f>
        <v>0</v>
      </c>
      <c r="K83" s="219" t="s">
        <v>21</v>
      </c>
      <c r="L83" s="68"/>
      <c r="M83" s="224" t="s">
        <v>21</v>
      </c>
      <c r="N83" s="225" t="s">
        <v>41</v>
      </c>
      <c r="O83" s="43"/>
      <c r="P83" s="226">
        <f>O83*H83</f>
        <v>0</v>
      </c>
      <c r="Q83" s="226">
        <v>0</v>
      </c>
      <c r="R83" s="226">
        <f>Q83*H83</f>
        <v>0</v>
      </c>
      <c r="S83" s="226">
        <v>0</v>
      </c>
      <c r="T83" s="227">
        <f>S83*H83</f>
        <v>0</v>
      </c>
      <c r="AR83" s="20" t="s">
        <v>262</v>
      </c>
      <c r="AT83" s="20" t="s">
        <v>128</v>
      </c>
      <c r="AU83" s="20" t="s">
        <v>80</v>
      </c>
      <c r="AY83" s="20" t="s">
        <v>125</v>
      </c>
      <c r="BE83" s="228">
        <f>IF(N83="základní",J83,0)</f>
        <v>0</v>
      </c>
      <c r="BF83" s="228">
        <f>IF(N83="snížená",J83,0)</f>
        <v>0</v>
      </c>
      <c r="BG83" s="228">
        <f>IF(N83="zákl. přenesená",J83,0)</f>
        <v>0</v>
      </c>
      <c r="BH83" s="228">
        <f>IF(N83="sníž. přenesená",J83,0)</f>
        <v>0</v>
      </c>
      <c r="BI83" s="228">
        <f>IF(N83="nulová",J83,0)</f>
        <v>0</v>
      </c>
      <c r="BJ83" s="20" t="s">
        <v>78</v>
      </c>
      <c r="BK83" s="228">
        <f>ROUND(I83*H83,2)</f>
        <v>0</v>
      </c>
      <c r="BL83" s="20" t="s">
        <v>262</v>
      </c>
      <c r="BM83" s="20" t="s">
        <v>307</v>
      </c>
    </row>
    <row r="84" s="1" customFormat="1" ht="16.5" customHeight="1">
      <c r="B84" s="42"/>
      <c r="C84" s="217" t="s">
        <v>133</v>
      </c>
      <c r="D84" s="217" t="s">
        <v>128</v>
      </c>
      <c r="E84" s="218" t="s">
        <v>308</v>
      </c>
      <c r="F84" s="219" t="s">
        <v>21</v>
      </c>
      <c r="G84" s="220" t="s">
        <v>303</v>
      </c>
      <c r="H84" s="221">
        <v>133452</v>
      </c>
      <c r="I84" s="222"/>
      <c r="J84" s="223">
        <f>ROUND(I84*H84,2)</f>
        <v>0</v>
      </c>
      <c r="K84" s="219" t="s">
        <v>21</v>
      </c>
      <c r="L84" s="68"/>
      <c r="M84" s="224" t="s">
        <v>21</v>
      </c>
      <c r="N84" s="225" t="s">
        <v>41</v>
      </c>
      <c r="O84" s="43"/>
      <c r="P84" s="226">
        <f>O84*H84</f>
        <v>0</v>
      </c>
      <c r="Q84" s="226">
        <v>0</v>
      </c>
      <c r="R84" s="226">
        <f>Q84*H84</f>
        <v>0</v>
      </c>
      <c r="S84" s="226">
        <v>0</v>
      </c>
      <c r="T84" s="227">
        <f>S84*H84</f>
        <v>0</v>
      </c>
      <c r="AR84" s="20" t="s">
        <v>262</v>
      </c>
      <c r="AT84" s="20" t="s">
        <v>128</v>
      </c>
      <c r="AU84" s="20" t="s">
        <v>80</v>
      </c>
      <c r="AY84" s="20" t="s">
        <v>125</v>
      </c>
      <c r="BE84" s="228">
        <f>IF(N84="základní",J84,0)</f>
        <v>0</v>
      </c>
      <c r="BF84" s="228">
        <f>IF(N84="snížená",J84,0)</f>
        <v>0</v>
      </c>
      <c r="BG84" s="228">
        <f>IF(N84="zákl. přenesená",J84,0)</f>
        <v>0</v>
      </c>
      <c r="BH84" s="228">
        <f>IF(N84="sníž. přenesená",J84,0)</f>
        <v>0</v>
      </c>
      <c r="BI84" s="228">
        <f>IF(N84="nulová",J84,0)</f>
        <v>0</v>
      </c>
      <c r="BJ84" s="20" t="s">
        <v>78</v>
      </c>
      <c r="BK84" s="228">
        <f>ROUND(I84*H84,2)</f>
        <v>0</v>
      </c>
      <c r="BL84" s="20" t="s">
        <v>262</v>
      </c>
      <c r="BM84" s="20" t="s">
        <v>309</v>
      </c>
    </row>
    <row r="85" s="1" customFormat="1" ht="16.5" customHeight="1">
      <c r="B85" s="42"/>
      <c r="C85" s="217" t="s">
        <v>126</v>
      </c>
      <c r="D85" s="217" t="s">
        <v>128</v>
      </c>
      <c r="E85" s="218" t="s">
        <v>310</v>
      </c>
      <c r="F85" s="219" t="s">
        <v>21</v>
      </c>
      <c r="G85" s="220" t="s">
        <v>303</v>
      </c>
      <c r="H85" s="221">
        <v>747</v>
      </c>
      <c r="I85" s="222"/>
      <c r="J85" s="223">
        <f>ROUND(I85*H85,2)</f>
        <v>0</v>
      </c>
      <c r="K85" s="219" t="s">
        <v>21</v>
      </c>
      <c r="L85" s="68"/>
      <c r="M85" s="224" t="s">
        <v>21</v>
      </c>
      <c r="N85" s="225" t="s">
        <v>41</v>
      </c>
      <c r="O85" s="43"/>
      <c r="P85" s="226">
        <f>O85*H85</f>
        <v>0</v>
      </c>
      <c r="Q85" s="226">
        <v>0</v>
      </c>
      <c r="R85" s="226">
        <f>Q85*H85</f>
        <v>0</v>
      </c>
      <c r="S85" s="226">
        <v>0</v>
      </c>
      <c r="T85" s="227">
        <f>S85*H85</f>
        <v>0</v>
      </c>
      <c r="AR85" s="20" t="s">
        <v>262</v>
      </c>
      <c r="AT85" s="20" t="s">
        <v>128</v>
      </c>
      <c r="AU85" s="20" t="s">
        <v>80</v>
      </c>
      <c r="AY85" s="20" t="s">
        <v>125</v>
      </c>
      <c r="BE85" s="228">
        <f>IF(N85="základní",J85,0)</f>
        <v>0</v>
      </c>
      <c r="BF85" s="228">
        <f>IF(N85="snížená",J85,0)</f>
        <v>0</v>
      </c>
      <c r="BG85" s="228">
        <f>IF(N85="zákl. přenesená",J85,0)</f>
        <v>0</v>
      </c>
      <c r="BH85" s="228">
        <f>IF(N85="sníž. přenesená",J85,0)</f>
        <v>0</v>
      </c>
      <c r="BI85" s="228">
        <f>IF(N85="nulová",J85,0)</f>
        <v>0</v>
      </c>
      <c r="BJ85" s="20" t="s">
        <v>78</v>
      </c>
      <c r="BK85" s="228">
        <f>ROUND(I85*H85,2)</f>
        <v>0</v>
      </c>
      <c r="BL85" s="20" t="s">
        <v>262</v>
      </c>
      <c r="BM85" s="20" t="s">
        <v>311</v>
      </c>
    </row>
    <row r="86" s="1" customFormat="1" ht="16.5" customHeight="1">
      <c r="B86" s="42"/>
      <c r="C86" s="217" t="s">
        <v>159</v>
      </c>
      <c r="D86" s="217" t="s">
        <v>128</v>
      </c>
      <c r="E86" s="218" t="s">
        <v>312</v>
      </c>
      <c r="F86" s="219" t="s">
        <v>21</v>
      </c>
      <c r="G86" s="220" t="s">
        <v>21</v>
      </c>
      <c r="H86" s="221">
        <v>747</v>
      </c>
      <c r="I86" s="222"/>
      <c r="J86" s="223">
        <f>ROUND(I86*H86,2)</f>
        <v>0</v>
      </c>
      <c r="K86" s="219" t="s">
        <v>21</v>
      </c>
      <c r="L86" s="68"/>
      <c r="M86" s="224" t="s">
        <v>21</v>
      </c>
      <c r="N86" s="225" t="s">
        <v>41</v>
      </c>
      <c r="O86" s="43"/>
      <c r="P86" s="226">
        <f>O86*H86</f>
        <v>0</v>
      </c>
      <c r="Q86" s="226">
        <v>0</v>
      </c>
      <c r="R86" s="226">
        <f>Q86*H86</f>
        <v>0</v>
      </c>
      <c r="S86" s="226">
        <v>0</v>
      </c>
      <c r="T86" s="227">
        <f>S86*H86</f>
        <v>0</v>
      </c>
      <c r="AR86" s="20" t="s">
        <v>262</v>
      </c>
      <c r="AT86" s="20" t="s">
        <v>128</v>
      </c>
      <c r="AU86" s="20" t="s">
        <v>80</v>
      </c>
      <c r="AY86" s="20" t="s">
        <v>125</v>
      </c>
      <c r="BE86" s="228">
        <f>IF(N86="základní",J86,0)</f>
        <v>0</v>
      </c>
      <c r="BF86" s="228">
        <f>IF(N86="snížená",J86,0)</f>
        <v>0</v>
      </c>
      <c r="BG86" s="228">
        <f>IF(N86="zákl. přenesená",J86,0)</f>
        <v>0</v>
      </c>
      <c r="BH86" s="228">
        <f>IF(N86="sníž. přenesená",J86,0)</f>
        <v>0</v>
      </c>
      <c r="BI86" s="228">
        <f>IF(N86="nulová",J86,0)</f>
        <v>0</v>
      </c>
      <c r="BJ86" s="20" t="s">
        <v>78</v>
      </c>
      <c r="BK86" s="228">
        <f>ROUND(I86*H86,2)</f>
        <v>0</v>
      </c>
      <c r="BL86" s="20" t="s">
        <v>262</v>
      </c>
      <c r="BM86" s="20" t="s">
        <v>313</v>
      </c>
    </row>
    <row r="87" s="1" customFormat="1" ht="16.5" customHeight="1">
      <c r="B87" s="42"/>
      <c r="C87" s="232" t="s">
        <v>163</v>
      </c>
      <c r="D87" s="232" t="s">
        <v>150</v>
      </c>
      <c r="E87" s="233" t="s">
        <v>314</v>
      </c>
      <c r="F87" s="234" t="s">
        <v>315</v>
      </c>
      <c r="G87" s="235" t="s">
        <v>139</v>
      </c>
      <c r="H87" s="236">
        <v>1</v>
      </c>
      <c r="I87" s="237"/>
      <c r="J87" s="238">
        <f>ROUND(I87*H87,2)</f>
        <v>0</v>
      </c>
      <c r="K87" s="234" t="s">
        <v>132</v>
      </c>
      <c r="L87" s="239"/>
      <c r="M87" s="240" t="s">
        <v>21</v>
      </c>
      <c r="N87" s="241" t="s">
        <v>41</v>
      </c>
      <c r="O87" s="43"/>
      <c r="P87" s="226">
        <f>O87*H87</f>
        <v>0</v>
      </c>
      <c r="Q87" s="226">
        <v>75</v>
      </c>
      <c r="R87" s="226">
        <f>Q87*H87</f>
        <v>75</v>
      </c>
      <c r="S87" s="226">
        <v>0</v>
      </c>
      <c r="T87" s="227">
        <f>S87*H87</f>
        <v>0</v>
      </c>
      <c r="AR87" s="20" t="s">
        <v>262</v>
      </c>
      <c r="AT87" s="20" t="s">
        <v>150</v>
      </c>
      <c r="AU87" s="20" t="s">
        <v>80</v>
      </c>
      <c r="AY87" s="20" t="s">
        <v>125</v>
      </c>
      <c r="BE87" s="228">
        <f>IF(N87="základní",J87,0)</f>
        <v>0</v>
      </c>
      <c r="BF87" s="228">
        <f>IF(N87="snížená",J87,0)</f>
        <v>0</v>
      </c>
      <c r="BG87" s="228">
        <f>IF(N87="zákl. přenesená",J87,0)</f>
        <v>0</v>
      </c>
      <c r="BH87" s="228">
        <f>IF(N87="sníž. přenesená",J87,0)</f>
        <v>0</v>
      </c>
      <c r="BI87" s="228">
        <f>IF(N87="nulová",J87,0)</f>
        <v>0</v>
      </c>
      <c r="BJ87" s="20" t="s">
        <v>78</v>
      </c>
      <c r="BK87" s="228">
        <f>ROUND(I87*H87,2)</f>
        <v>0</v>
      </c>
      <c r="BL87" s="20" t="s">
        <v>262</v>
      </c>
      <c r="BM87" s="20" t="s">
        <v>316</v>
      </c>
    </row>
    <row r="88" s="1" customFormat="1" ht="16.5" customHeight="1">
      <c r="B88" s="42"/>
      <c r="C88" s="232" t="s">
        <v>154</v>
      </c>
      <c r="D88" s="232" t="s">
        <v>150</v>
      </c>
      <c r="E88" s="233" t="s">
        <v>151</v>
      </c>
      <c r="F88" s="234" t="s">
        <v>152</v>
      </c>
      <c r="G88" s="235" t="s">
        <v>153</v>
      </c>
      <c r="H88" s="236">
        <v>374.51400000000001</v>
      </c>
      <c r="I88" s="237"/>
      <c r="J88" s="238">
        <f>ROUND(I88*H88,2)</f>
        <v>0</v>
      </c>
      <c r="K88" s="234" t="s">
        <v>132</v>
      </c>
      <c r="L88" s="239"/>
      <c r="M88" s="240" t="s">
        <v>21</v>
      </c>
      <c r="N88" s="248" t="s">
        <v>41</v>
      </c>
      <c r="O88" s="243"/>
      <c r="P88" s="244">
        <f>O88*H88</f>
        <v>0</v>
      </c>
      <c r="Q88" s="244">
        <v>1000</v>
      </c>
      <c r="R88" s="244">
        <f>Q88*H88</f>
        <v>374514</v>
      </c>
      <c r="S88" s="244">
        <v>0</v>
      </c>
      <c r="T88" s="245">
        <f>S88*H88</f>
        <v>0</v>
      </c>
      <c r="AR88" s="20" t="s">
        <v>262</v>
      </c>
      <c r="AT88" s="20" t="s">
        <v>150</v>
      </c>
      <c r="AU88" s="20" t="s">
        <v>80</v>
      </c>
      <c r="AY88" s="20" t="s">
        <v>125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20" t="s">
        <v>78</v>
      </c>
      <c r="BK88" s="228">
        <f>ROUND(I88*H88,2)</f>
        <v>0</v>
      </c>
      <c r="BL88" s="20" t="s">
        <v>262</v>
      </c>
      <c r="BM88" s="20" t="s">
        <v>317</v>
      </c>
    </row>
    <row r="89" s="1" customFormat="1" ht="6.96" customHeight="1">
      <c r="B89" s="63"/>
      <c r="C89" s="64"/>
      <c r="D89" s="64"/>
      <c r="E89" s="64"/>
      <c r="F89" s="64"/>
      <c r="G89" s="64"/>
      <c r="H89" s="64"/>
      <c r="I89" s="162"/>
      <c r="J89" s="64"/>
      <c r="K89" s="64"/>
      <c r="L89" s="68"/>
    </row>
  </sheetData>
  <sheetProtection sheet="1" autoFilter="0" formatColumns="0" formatRows="0" objects="1" scenarios="1" spinCount="100000" saltValue="oTclYsoJklqtrdSb1Hqlq2/9f5MSS1sZ5z6OYGRO5z620nB3PM13MBiTE20N8GzhZZfu6/hY9s5L8NcZUIctpw==" hashValue="pYQmd8a3xqnjGEtf7av+vDppkb14TioBMLFm6WD3p+o/0W757rcy+BALqTJaqv6u3PzOHqnwVuZb5zbhhm8T8w==" algorithmName="SHA-512" password="CC35"/>
  <autoFilter ref="C77:K88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33"/>
      <c r="C1" s="133"/>
      <c r="D1" s="134" t="s">
        <v>1</v>
      </c>
      <c r="E1" s="133"/>
      <c r="F1" s="135" t="s">
        <v>93</v>
      </c>
      <c r="G1" s="135" t="s">
        <v>94</v>
      </c>
      <c r="H1" s="135"/>
      <c r="I1" s="136"/>
      <c r="J1" s="135" t="s">
        <v>95</v>
      </c>
      <c r="K1" s="134" t="s">
        <v>96</v>
      </c>
      <c r="L1" s="135" t="s">
        <v>97</v>
      </c>
      <c r="M1" s="135"/>
      <c r="N1" s="135"/>
      <c r="O1" s="135"/>
      <c r="P1" s="135"/>
      <c r="Q1" s="135"/>
      <c r="R1" s="135"/>
      <c r="S1" s="135"/>
      <c r="T1" s="13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89</v>
      </c>
    </row>
    <row r="3" ht="6.96" customHeight="1">
      <c r="B3" s="21"/>
      <c r="C3" s="22"/>
      <c r="D3" s="22"/>
      <c r="E3" s="22"/>
      <c r="F3" s="22"/>
      <c r="G3" s="22"/>
      <c r="H3" s="22"/>
      <c r="I3" s="137"/>
      <c r="J3" s="22"/>
      <c r="K3" s="23"/>
      <c r="AT3" s="20" t="s">
        <v>80</v>
      </c>
    </row>
    <row r="4" ht="36.96" customHeight="1">
      <c r="B4" s="24"/>
      <c r="C4" s="25"/>
      <c r="D4" s="26" t="s">
        <v>98</v>
      </c>
      <c r="E4" s="25"/>
      <c r="F4" s="25"/>
      <c r="G4" s="25"/>
      <c r="H4" s="25"/>
      <c r="I4" s="138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8"/>
      <c r="J5" s="25"/>
      <c r="K5" s="27"/>
    </row>
    <row r="6">
      <c r="B6" s="24"/>
      <c r="C6" s="25"/>
      <c r="D6" s="36" t="s">
        <v>18</v>
      </c>
      <c r="E6" s="25"/>
      <c r="F6" s="25"/>
      <c r="G6" s="25"/>
      <c r="H6" s="25"/>
      <c r="I6" s="138"/>
      <c r="J6" s="25"/>
      <c r="K6" s="27"/>
    </row>
    <row r="7" ht="16.5" customHeight="1">
      <c r="B7" s="24"/>
      <c r="C7" s="25"/>
      <c r="D7" s="25"/>
      <c r="E7" s="139" t="str">
        <f>'Rekapitulace zakázky'!K6</f>
        <v>Zimní údržba a odstraňování sněhu u ST Pardubice 2018 -2019</v>
      </c>
      <c r="F7" s="36"/>
      <c r="G7" s="36"/>
      <c r="H7" s="36"/>
      <c r="I7" s="138"/>
      <c r="J7" s="25"/>
      <c r="K7" s="27"/>
    </row>
    <row r="8" s="1" customFormat="1">
      <c r="B8" s="42"/>
      <c r="C8" s="43"/>
      <c r="D8" s="36" t="s">
        <v>99</v>
      </c>
      <c r="E8" s="43"/>
      <c r="F8" s="43"/>
      <c r="G8" s="43"/>
      <c r="H8" s="43"/>
      <c r="I8" s="140"/>
      <c r="J8" s="43"/>
      <c r="K8" s="47"/>
    </row>
    <row r="9" s="1" customFormat="1" ht="36.96" customHeight="1">
      <c r="B9" s="42"/>
      <c r="C9" s="43"/>
      <c r="D9" s="43"/>
      <c r="E9" s="141" t="s">
        <v>318</v>
      </c>
      <c r="F9" s="43"/>
      <c r="G9" s="43"/>
      <c r="H9" s="43"/>
      <c r="I9" s="140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40"/>
      <c r="J10" s="43"/>
      <c r="K10" s="47"/>
    </row>
    <row r="11" s="1" customFormat="1" ht="14.4" customHeight="1">
      <c r="B11" s="42"/>
      <c r="C11" s="43"/>
      <c r="D11" s="36" t="s">
        <v>20</v>
      </c>
      <c r="E11" s="43"/>
      <c r="F11" s="31" t="s">
        <v>21</v>
      </c>
      <c r="G11" s="43"/>
      <c r="H11" s="43"/>
      <c r="I11" s="142" t="s">
        <v>22</v>
      </c>
      <c r="J11" s="31" t="s">
        <v>21</v>
      </c>
      <c r="K11" s="47"/>
    </row>
    <row r="12" s="1" customFormat="1" ht="14.4" customHeight="1">
      <c r="B12" s="42"/>
      <c r="C12" s="43"/>
      <c r="D12" s="36" t="s">
        <v>23</v>
      </c>
      <c r="E12" s="43"/>
      <c r="F12" s="31" t="s">
        <v>24</v>
      </c>
      <c r="G12" s="43"/>
      <c r="H12" s="43"/>
      <c r="I12" s="142" t="s">
        <v>25</v>
      </c>
      <c r="J12" s="143" t="str">
        <f>'Rekapitulace zakázky'!AN8</f>
        <v>8. 8. 2018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40"/>
      <c r="J13" s="43"/>
      <c r="K13" s="47"/>
    </row>
    <row r="14" s="1" customFormat="1" ht="14.4" customHeight="1">
      <c r="B14" s="42"/>
      <c r="C14" s="43"/>
      <c r="D14" s="36" t="s">
        <v>27</v>
      </c>
      <c r="E14" s="43"/>
      <c r="F14" s="43"/>
      <c r="G14" s="43"/>
      <c r="H14" s="43"/>
      <c r="I14" s="142" t="s">
        <v>28</v>
      </c>
      <c r="J14" s="31" t="str">
        <f>IF('Rekapitulace zakázky'!AN10="","",'Rekapitulace zakázky'!AN10)</f>
        <v/>
      </c>
      <c r="K14" s="47"/>
    </row>
    <row r="15" s="1" customFormat="1" ht="18" customHeight="1">
      <c r="B15" s="42"/>
      <c r="C15" s="43"/>
      <c r="D15" s="43"/>
      <c r="E15" s="31" t="str">
        <f>IF('Rekapitulace zakázky'!E11="","",'Rekapitulace zakázky'!E11)</f>
        <v xml:space="preserve"> </v>
      </c>
      <c r="F15" s="43"/>
      <c r="G15" s="43"/>
      <c r="H15" s="43"/>
      <c r="I15" s="142" t="s">
        <v>29</v>
      </c>
      <c r="J15" s="31" t="str">
        <f>IF('Rekapitulace zakázky'!AN11="","",'Rekapitulace zakázky'!AN11)</f>
        <v/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40"/>
      <c r="J16" s="43"/>
      <c r="K16" s="47"/>
    </row>
    <row r="17" s="1" customFormat="1" ht="14.4" customHeight="1">
      <c r="B17" s="42"/>
      <c r="C17" s="43"/>
      <c r="D17" s="36" t="s">
        <v>30</v>
      </c>
      <c r="E17" s="43"/>
      <c r="F17" s="43"/>
      <c r="G17" s="43"/>
      <c r="H17" s="43"/>
      <c r="I17" s="142" t="s">
        <v>28</v>
      </c>
      <c r="J17" s="31" t="str">
        <f>IF('Rekapitulace zakázky'!AN13="Vyplň údaj","",IF('Rekapitulace zakázky'!AN13="","",'Rekapitulace zakázky'!AN13))</f>
        <v/>
      </c>
      <c r="K17" s="47"/>
    </row>
    <row r="18" s="1" customFormat="1" ht="18" customHeight="1">
      <c r="B18" s="42"/>
      <c r="C18" s="43"/>
      <c r="D18" s="43"/>
      <c r="E18" s="31" t="str">
        <f>IF('Rekapitulace zakázky'!E14="Vyplň údaj","",IF('Rekapitulace zakázky'!E14="","",'Rekapitulace zakázky'!E14))</f>
        <v/>
      </c>
      <c r="F18" s="43"/>
      <c r="G18" s="43"/>
      <c r="H18" s="43"/>
      <c r="I18" s="142" t="s">
        <v>29</v>
      </c>
      <c r="J18" s="31" t="str">
        <f>IF('Rekapitulace zakázky'!AN14="Vyplň údaj","",IF('Rekapitulace zakázky'!AN14="","",'Rekapitulace zakázky'!AN14))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40"/>
      <c r="J19" s="43"/>
      <c r="K19" s="47"/>
    </row>
    <row r="20" s="1" customFormat="1" ht="14.4" customHeight="1">
      <c r="B20" s="42"/>
      <c r="C20" s="43"/>
      <c r="D20" s="36" t="s">
        <v>32</v>
      </c>
      <c r="E20" s="43"/>
      <c r="F20" s="43"/>
      <c r="G20" s="43"/>
      <c r="H20" s="43"/>
      <c r="I20" s="142" t="s">
        <v>28</v>
      </c>
      <c r="J20" s="31" t="str">
        <f>IF('Rekapitulace zakázky'!AN16="","",'Rekapitulace zakázky'!AN16)</f>
        <v/>
      </c>
      <c r="K20" s="47"/>
    </row>
    <row r="21" s="1" customFormat="1" ht="18" customHeight="1">
      <c r="B21" s="42"/>
      <c r="C21" s="43"/>
      <c r="D21" s="43"/>
      <c r="E21" s="31" t="str">
        <f>IF('Rekapitulace zakázky'!E17="","",'Rekapitulace zakázky'!E17)</f>
        <v xml:space="preserve"> </v>
      </c>
      <c r="F21" s="43"/>
      <c r="G21" s="43"/>
      <c r="H21" s="43"/>
      <c r="I21" s="142" t="s">
        <v>29</v>
      </c>
      <c r="J21" s="31" t="str">
        <f>IF('Rekapitulace zakázky'!AN17="","",'Rekapitulace zakázky'!AN17)</f>
        <v/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40"/>
      <c r="J22" s="43"/>
      <c r="K22" s="47"/>
    </row>
    <row r="23" s="1" customFormat="1" ht="14.4" customHeight="1">
      <c r="B23" s="42"/>
      <c r="C23" s="43"/>
      <c r="D23" s="36" t="s">
        <v>34</v>
      </c>
      <c r="E23" s="43"/>
      <c r="F23" s="43"/>
      <c r="G23" s="43"/>
      <c r="H23" s="43"/>
      <c r="I23" s="140"/>
      <c r="J23" s="43"/>
      <c r="K23" s="47"/>
    </row>
    <row r="24" s="6" customFormat="1" ht="16.5" customHeight="1">
      <c r="B24" s="144"/>
      <c r="C24" s="145"/>
      <c r="D24" s="145"/>
      <c r="E24" s="40" t="s">
        <v>21</v>
      </c>
      <c r="F24" s="40"/>
      <c r="G24" s="40"/>
      <c r="H24" s="40"/>
      <c r="I24" s="146"/>
      <c r="J24" s="145"/>
      <c r="K24" s="147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40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8"/>
      <c r="J26" s="102"/>
      <c r="K26" s="149"/>
    </row>
    <row r="27" s="1" customFormat="1" ht="25.44" customHeight="1">
      <c r="B27" s="42"/>
      <c r="C27" s="43"/>
      <c r="D27" s="150" t="s">
        <v>36</v>
      </c>
      <c r="E27" s="43"/>
      <c r="F27" s="43"/>
      <c r="G27" s="43"/>
      <c r="H27" s="43"/>
      <c r="I27" s="140"/>
      <c r="J27" s="151">
        <f>ROUND(J78,2)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8"/>
      <c r="J28" s="102"/>
      <c r="K28" s="149"/>
    </row>
    <row r="29" s="1" customFormat="1" ht="14.4" customHeight="1">
      <c r="B29" s="42"/>
      <c r="C29" s="43"/>
      <c r="D29" s="43"/>
      <c r="E29" s="43"/>
      <c r="F29" s="48" t="s">
        <v>38</v>
      </c>
      <c r="G29" s="43"/>
      <c r="H29" s="43"/>
      <c r="I29" s="152" t="s">
        <v>37</v>
      </c>
      <c r="J29" s="48" t="s">
        <v>39</v>
      </c>
      <c r="K29" s="47"/>
    </row>
    <row r="30" s="1" customFormat="1" ht="14.4" customHeight="1">
      <c r="B30" s="42"/>
      <c r="C30" s="43"/>
      <c r="D30" s="51" t="s">
        <v>40</v>
      </c>
      <c r="E30" s="51" t="s">
        <v>41</v>
      </c>
      <c r="F30" s="153">
        <f>ROUND(SUM(BE78:BE174), 2)</f>
        <v>0</v>
      </c>
      <c r="G30" s="43"/>
      <c r="H30" s="43"/>
      <c r="I30" s="154">
        <v>0.20999999999999999</v>
      </c>
      <c r="J30" s="153">
        <f>ROUND(ROUND((SUM(BE78:BE174)), 2)*I30, 2)</f>
        <v>0</v>
      </c>
      <c r="K30" s="47"/>
    </row>
    <row r="31" s="1" customFormat="1" ht="14.4" customHeight="1">
      <c r="B31" s="42"/>
      <c r="C31" s="43"/>
      <c r="D31" s="43"/>
      <c r="E31" s="51" t="s">
        <v>42</v>
      </c>
      <c r="F31" s="153">
        <f>ROUND(SUM(BF78:BF174), 2)</f>
        <v>0</v>
      </c>
      <c r="G31" s="43"/>
      <c r="H31" s="43"/>
      <c r="I31" s="154">
        <v>0.14999999999999999</v>
      </c>
      <c r="J31" s="153">
        <f>ROUND(ROUND((SUM(BF78:BF174)),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43</v>
      </c>
      <c r="F32" s="153">
        <f>ROUND(SUM(BG78:BG174), 2)</f>
        <v>0</v>
      </c>
      <c r="G32" s="43"/>
      <c r="H32" s="43"/>
      <c r="I32" s="154">
        <v>0.20999999999999999</v>
      </c>
      <c r="J32" s="153">
        <v>0</v>
      </c>
      <c r="K32" s="47"/>
    </row>
    <row r="33" hidden="1" s="1" customFormat="1" ht="14.4" customHeight="1">
      <c r="B33" s="42"/>
      <c r="C33" s="43"/>
      <c r="D33" s="43"/>
      <c r="E33" s="51" t="s">
        <v>44</v>
      </c>
      <c r="F33" s="153">
        <f>ROUND(SUM(BH78:BH174), 2)</f>
        <v>0</v>
      </c>
      <c r="G33" s="43"/>
      <c r="H33" s="43"/>
      <c r="I33" s="154">
        <v>0.14999999999999999</v>
      </c>
      <c r="J33" s="153">
        <v>0</v>
      </c>
      <c r="K33" s="47"/>
    </row>
    <row r="34" hidden="1" s="1" customFormat="1" ht="14.4" customHeight="1">
      <c r="B34" s="42"/>
      <c r="C34" s="43"/>
      <c r="D34" s="43"/>
      <c r="E34" s="51" t="s">
        <v>45</v>
      </c>
      <c r="F34" s="153">
        <f>ROUND(SUM(BI78:BI174), 2)</f>
        <v>0</v>
      </c>
      <c r="G34" s="43"/>
      <c r="H34" s="43"/>
      <c r="I34" s="154">
        <v>0</v>
      </c>
      <c r="J34" s="153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40"/>
      <c r="J35" s="43"/>
      <c r="K35" s="47"/>
    </row>
    <row r="36" s="1" customFormat="1" ht="25.44" customHeight="1">
      <c r="B36" s="42"/>
      <c r="C36" s="155"/>
      <c r="D36" s="156" t="s">
        <v>46</v>
      </c>
      <c r="E36" s="94"/>
      <c r="F36" s="94"/>
      <c r="G36" s="157" t="s">
        <v>47</v>
      </c>
      <c r="H36" s="158" t="s">
        <v>48</v>
      </c>
      <c r="I36" s="159"/>
      <c r="J36" s="160">
        <f>SUM(J27:J34)</f>
        <v>0</v>
      </c>
      <c r="K36" s="161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62"/>
      <c r="J37" s="64"/>
      <c r="K37" s="65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2"/>
      <c r="C42" s="26" t="s">
        <v>101</v>
      </c>
      <c r="D42" s="43"/>
      <c r="E42" s="43"/>
      <c r="F42" s="43"/>
      <c r="G42" s="43"/>
      <c r="H42" s="43"/>
      <c r="I42" s="140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40"/>
      <c r="J43" s="43"/>
      <c r="K43" s="47"/>
    </row>
    <row r="44" s="1" customFormat="1" ht="14.4" customHeight="1">
      <c r="B44" s="42"/>
      <c r="C44" s="36" t="s">
        <v>18</v>
      </c>
      <c r="D44" s="43"/>
      <c r="E44" s="43"/>
      <c r="F44" s="43"/>
      <c r="G44" s="43"/>
      <c r="H44" s="43"/>
      <c r="I44" s="140"/>
      <c r="J44" s="43"/>
      <c r="K44" s="47"/>
    </row>
    <row r="45" s="1" customFormat="1" ht="16.5" customHeight="1">
      <c r="B45" s="42"/>
      <c r="C45" s="43"/>
      <c r="D45" s="43"/>
      <c r="E45" s="139" t="str">
        <f>E7</f>
        <v>Zimní údržba a odstraňování sněhu u ST Pardubice 2018 -2019</v>
      </c>
      <c r="F45" s="36"/>
      <c r="G45" s="36"/>
      <c r="H45" s="36"/>
      <c r="I45" s="140"/>
      <c r="J45" s="43"/>
      <c r="K45" s="47"/>
    </row>
    <row r="46" s="1" customFormat="1" ht="14.4" customHeight="1">
      <c r="B46" s="42"/>
      <c r="C46" s="36" t="s">
        <v>99</v>
      </c>
      <c r="D46" s="43"/>
      <c r="E46" s="43"/>
      <c r="F46" s="43"/>
      <c r="G46" s="43"/>
      <c r="H46" s="43"/>
      <c r="I46" s="140"/>
      <c r="J46" s="43"/>
      <c r="K46" s="47"/>
    </row>
    <row r="47" s="1" customFormat="1" ht="17.25" customHeight="1">
      <c r="B47" s="42"/>
      <c r="C47" s="43"/>
      <c r="D47" s="43"/>
      <c r="E47" s="141" t="str">
        <f>E9</f>
        <v>04 - Výřez křoví</v>
      </c>
      <c r="F47" s="43"/>
      <c r="G47" s="43"/>
      <c r="H47" s="43"/>
      <c r="I47" s="140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40"/>
      <c r="J48" s="43"/>
      <c r="K48" s="47"/>
    </row>
    <row r="49" s="1" customFormat="1" ht="18" customHeight="1">
      <c r="B49" s="42"/>
      <c r="C49" s="36" t="s">
        <v>23</v>
      </c>
      <c r="D49" s="43"/>
      <c r="E49" s="43"/>
      <c r="F49" s="31" t="str">
        <f>F12</f>
        <v xml:space="preserve"> </v>
      </c>
      <c r="G49" s="43"/>
      <c r="H49" s="43"/>
      <c r="I49" s="142" t="s">
        <v>25</v>
      </c>
      <c r="J49" s="143" t="str">
        <f>IF(J12="","",J12)</f>
        <v>8. 8. 2018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40"/>
      <c r="J50" s="43"/>
      <c r="K50" s="47"/>
    </row>
    <row r="51" s="1" customFormat="1">
      <c r="B51" s="42"/>
      <c r="C51" s="36" t="s">
        <v>27</v>
      </c>
      <c r="D51" s="43"/>
      <c r="E51" s="43"/>
      <c r="F51" s="31" t="str">
        <f>E15</f>
        <v xml:space="preserve"> </v>
      </c>
      <c r="G51" s="43"/>
      <c r="H51" s="43"/>
      <c r="I51" s="142" t="s">
        <v>32</v>
      </c>
      <c r="J51" s="40" t="str">
        <f>E21</f>
        <v xml:space="preserve"> </v>
      </c>
      <c r="K51" s="47"/>
    </row>
    <row r="52" s="1" customFormat="1" ht="14.4" customHeight="1">
      <c r="B52" s="42"/>
      <c r="C52" s="36" t="s">
        <v>30</v>
      </c>
      <c r="D52" s="43"/>
      <c r="E52" s="43"/>
      <c r="F52" s="31" t="str">
        <f>IF(E18="","",E18)</f>
        <v/>
      </c>
      <c r="G52" s="43"/>
      <c r="H52" s="43"/>
      <c r="I52" s="140"/>
      <c r="J52" s="167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40"/>
      <c r="J53" s="43"/>
      <c r="K53" s="47"/>
    </row>
    <row r="54" s="1" customFormat="1" ht="29.28" customHeight="1">
      <c r="B54" s="42"/>
      <c r="C54" s="168" t="s">
        <v>102</v>
      </c>
      <c r="D54" s="155"/>
      <c r="E54" s="155"/>
      <c r="F54" s="155"/>
      <c r="G54" s="155"/>
      <c r="H54" s="155"/>
      <c r="I54" s="169"/>
      <c r="J54" s="170" t="s">
        <v>103</v>
      </c>
      <c r="K54" s="171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40"/>
      <c r="J55" s="43"/>
      <c r="K55" s="47"/>
    </row>
    <row r="56" s="1" customFormat="1" ht="29.28" customHeight="1">
      <c r="B56" s="42"/>
      <c r="C56" s="172" t="s">
        <v>104</v>
      </c>
      <c r="D56" s="43"/>
      <c r="E56" s="43"/>
      <c r="F56" s="43"/>
      <c r="G56" s="43"/>
      <c r="H56" s="43"/>
      <c r="I56" s="140"/>
      <c r="J56" s="151">
        <f>J78</f>
        <v>0</v>
      </c>
      <c r="K56" s="47"/>
      <c r="AU56" s="20" t="s">
        <v>105</v>
      </c>
    </row>
    <row r="57" s="7" customFormat="1" ht="24.96" customHeight="1">
      <c r="B57" s="173"/>
      <c r="C57" s="174"/>
      <c r="D57" s="175" t="s">
        <v>106</v>
      </c>
      <c r="E57" s="176"/>
      <c r="F57" s="176"/>
      <c r="G57" s="176"/>
      <c r="H57" s="176"/>
      <c r="I57" s="177"/>
      <c r="J57" s="178">
        <f>J79</f>
        <v>0</v>
      </c>
      <c r="K57" s="179"/>
    </row>
    <row r="58" s="8" customFormat="1" ht="19.92" customHeight="1">
      <c r="B58" s="180"/>
      <c r="C58" s="181"/>
      <c r="D58" s="182" t="s">
        <v>107</v>
      </c>
      <c r="E58" s="183"/>
      <c r="F58" s="183"/>
      <c r="G58" s="183"/>
      <c r="H58" s="183"/>
      <c r="I58" s="184"/>
      <c r="J58" s="185">
        <f>J80</f>
        <v>0</v>
      </c>
      <c r="K58" s="186"/>
    </row>
    <row r="59" s="1" customFormat="1" ht="21.84" customHeight="1">
      <c r="B59" s="42"/>
      <c r="C59" s="43"/>
      <c r="D59" s="43"/>
      <c r="E59" s="43"/>
      <c r="F59" s="43"/>
      <c r="G59" s="43"/>
      <c r="H59" s="43"/>
      <c r="I59" s="140"/>
      <c r="J59" s="43"/>
      <c r="K59" s="47"/>
    </row>
    <row r="60" s="1" customFormat="1" ht="6.96" customHeight="1">
      <c r="B60" s="63"/>
      <c r="C60" s="64"/>
      <c r="D60" s="64"/>
      <c r="E60" s="64"/>
      <c r="F60" s="64"/>
      <c r="G60" s="64"/>
      <c r="H60" s="64"/>
      <c r="I60" s="162"/>
      <c r="J60" s="64"/>
      <c r="K60" s="65"/>
    </row>
    <row r="64" s="1" customFormat="1" ht="6.96" customHeight="1">
      <c r="B64" s="66"/>
      <c r="C64" s="67"/>
      <c r="D64" s="67"/>
      <c r="E64" s="67"/>
      <c r="F64" s="67"/>
      <c r="G64" s="67"/>
      <c r="H64" s="67"/>
      <c r="I64" s="165"/>
      <c r="J64" s="67"/>
      <c r="K64" s="67"/>
      <c r="L64" s="68"/>
    </row>
    <row r="65" s="1" customFormat="1" ht="36.96" customHeight="1">
      <c r="B65" s="42"/>
      <c r="C65" s="69" t="s">
        <v>109</v>
      </c>
      <c r="D65" s="70"/>
      <c r="E65" s="70"/>
      <c r="F65" s="70"/>
      <c r="G65" s="70"/>
      <c r="H65" s="70"/>
      <c r="I65" s="187"/>
      <c r="J65" s="70"/>
      <c r="K65" s="70"/>
      <c r="L65" s="68"/>
    </row>
    <row r="66" s="1" customFormat="1" ht="6.96" customHeight="1">
      <c r="B66" s="42"/>
      <c r="C66" s="70"/>
      <c r="D66" s="70"/>
      <c r="E66" s="70"/>
      <c r="F66" s="70"/>
      <c r="G66" s="70"/>
      <c r="H66" s="70"/>
      <c r="I66" s="187"/>
      <c r="J66" s="70"/>
      <c r="K66" s="70"/>
      <c r="L66" s="68"/>
    </row>
    <row r="67" s="1" customFormat="1" ht="14.4" customHeight="1">
      <c r="B67" s="42"/>
      <c r="C67" s="72" t="s">
        <v>18</v>
      </c>
      <c r="D67" s="70"/>
      <c r="E67" s="70"/>
      <c r="F67" s="70"/>
      <c r="G67" s="70"/>
      <c r="H67" s="70"/>
      <c r="I67" s="187"/>
      <c r="J67" s="70"/>
      <c r="K67" s="70"/>
      <c r="L67" s="68"/>
    </row>
    <row r="68" s="1" customFormat="1" ht="16.5" customHeight="1">
      <c r="B68" s="42"/>
      <c r="C68" s="70"/>
      <c r="D68" s="70"/>
      <c r="E68" s="188" t="str">
        <f>E7</f>
        <v>Zimní údržba a odstraňování sněhu u ST Pardubice 2018 -2019</v>
      </c>
      <c r="F68" s="72"/>
      <c r="G68" s="72"/>
      <c r="H68" s="72"/>
      <c r="I68" s="187"/>
      <c r="J68" s="70"/>
      <c r="K68" s="70"/>
      <c r="L68" s="68"/>
    </row>
    <row r="69" s="1" customFormat="1" ht="14.4" customHeight="1">
      <c r="B69" s="42"/>
      <c r="C69" s="72" t="s">
        <v>99</v>
      </c>
      <c r="D69" s="70"/>
      <c r="E69" s="70"/>
      <c r="F69" s="70"/>
      <c r="G69" s="70"/>
      <c r="H69" s="70"/>
      <c r="I69" s="187"/>
      <c r="J69" s="70"/>
      <c r="K69" s="70"/>
      <c r="L69" s="68"/>
    </row>
    <row r="70" s="1" customFormat="1" ht="17.25" customHeight="1">
      <c r="B70" s="42"/>
      <c r="C70" s="70"/>
      <c r="D70" s="70"/>
      <c r="E70" s="78" t="str">
        <f>E9</f>
        <v>04 - Výřez křoví</v>
      </c>
      <c r="F70" s="70"/>
      <c r="G70" s="70"/>
      <c r="H70" s="70"/>
      <c r="I70" s="187"/>
      <c r="J70" s="70"/>
      <c r="K70" s="70"/>
      <c r="L70" s="68"/>
    </row>
    <row r="71" s="1" customFormat="1" ht="6.96" customHeight="1">
      <c r="B71" s="42"/>
      <c r="C71" s="70"/>
      <c r="D71" s="70"/>
      <c r="E71" s="70"/>
      <c r="F71" s="70"/>
      <c r="G71" s="70"/>
      <c r="H71" s="70"/>
      <c r="I71" s="187"/>
      <c r="J71" s="70"/>
      <c r="K71" s="70"/>
      <c r="L71" s="68"/>
    </row>
    <row r="72" s="1" customFormat="1" ht="18" customHeight="1">
      <c r="B72" s="42"/>
      <c r="C72" s="72" t="s">
        <v>23</v>
      </c>
      <c r="D72" s="70"/>
      <c r="E72" s="70"/>
      <c r="F72" s="189" t="str">
        <f>F12</f>
        <v xml:space="preserve"> </v>
      </c>
      <c r="G72" s="70"/>
      <c r="H72" s="70"/>
      <c r="I72" s="190" t="s">
        <v>25</v>
      </c>
      <c r="J72" s="81" t="str">
        <f>IF(J12="","",J12)</f>
        <v>8. 8. 2018</v>
      </c>
      <c r="K72" s="70"/>
      <c r="L72" s="68"/>
    </row>
    <row r="73" s="1" customFormat="1" ht="6.96" customHeight="1">
      <c r="B73" s="42"/>
      <c r="C73" s="70"/>
      <c r="D73" s="70"/>
      <c r="E73" s="70"/>
      <c r="F73" s="70"/>
      <c r="G73" s="70"/>
      <c r="H73" s="70"/>
      <c r="I73" s="187"/>
      <c r="J73" s="70"/>
      <c r="K73" s="70"/>
      <c r="L73" s="68"/>
    </row>
    <row r="74" s="1" customFormat="1">
      <c r="B74" s="42"/>
      <c r="C74" s="72" t="s">
        <v>27</v>
      </c>
      <c r="D74" s="70"/>
      <c r="E74" s="70"/>
      <c r="F74" s="189" t="str">
        <f>E15</f>
        <v xml:space="preserve"> </v>
      </c>
      <c r="G74" s="70"/>
      <c r="H74" s="70"/>
      <c r="I74" s="190" t="s">
        <v>32</v>
      </c>
      <c r="J74" s="189" t="str">
        <f>E21</f>
        <v xml:space="preserve"> </v>
      </c>
      <c r="K74" s="70"/>
      <c r="L74" s="68"/>
    </row>
    <row r="75" s="1" customFormat="1" ht="14.4" customHeight="1">
      <c r="B75" s="42"/>
      <c r="C75" s="72" t="s">
        <v>30</v>
      </c>
      <c r="D75" s="70"/>
      <c r="E75" s="70"/>
      <c r="F75" s="189" t="str">
        <f>IF(E18="","",E18)</f>
        <v/>
      </c>
      <c r="G75" s="70"/>
      <c r="H75" s="70"/>
      <c r="I75" s="187"/>
      <c r="J75" s="70"/>
      <c r="K75" s="70"/>
      <c r="L75" s="68"/>
    </row>
    <row r="76" s="1" customFormat="1" ht="10.32" customHeight="1">
      <c r="B76" s="42"/>
      <c r="C76" s="70"/>
      <c r="D76" s="70"/>
      <c r="E76" s="70"/>
      <c r="F76" s="70"/>
      <c r="G76" s="70"/>
      <c r="H76" s="70"/>
      <c r="I76" s="187"/>
      <c r="J76" s="70"/>
      <c r="K76" s="70"/>
      <c r="L76" s="68"/>
    </row>
    <row r="77" s="9" customFormat="1" ht="29.28" customHeight="1">
      <c r="B77" s="191"/>
      <c r="C77" s="192" t="s">
        <v>110</v>
      </c>
      <c r="D77" s="193" t="s">
        <v>55</v>
      </c>
      <c r="E77" s="193" t="s">
        <v>51</v>
      </c>
      <c r="F77" s="193" t="s">
        <v>111</v>
      </c>
      <c r="G77" s="193" t="s">
        <v>112</v>
      </c>
      <c r="H77" s="193" t="s">
        <v>113</v>
      </c>
      <c r="I77" s="194" t="s">
        <v>114</v>
      </c>
      <c r="J77" s="193" t="s">
        <v>103</v>
      </c>
      <c r="K77" s="195" t="s">
        <v>115</v>
      </c>
      <c r="L77" s="196"/>
      <c r="M77" s="98" t="s">
        <v>116</v>
      </c>
      <c r="N77" s="99" t="s">
        <v>40</v>
      </c>
      <c r="O77" s="99" t="s">
        <v>117</v>
      </c>
      <c r="P77" s="99" t="s">
        <v>118</v>
      </c>
      <c r="Q77" s="99" t="s">
        <v>119</v>
      </c>
      <c r="R77" s="99" t="s">
        <v>120</v>
      </c>
      <c r="S77" s="99" t="s">
        <v>121</v>
      </c>
      <c r="T77" s="100" t="s">
        <v>122</v>
      </c>
    </row>
    <row r="78" s="1" customFormat="1" ht="29.28" customHeight="1">
      <c r="B78" s="42"/>
      <c r="C78" s="104" t="s">
        <v>104</v>
      </c>
      <c r="D78" s="70"/>
      <c r="E78" s="70"/>
      <c r="F78" s="70"/>
      <c r="G78" s="70"/>
      <c r="H78" s="70"/>
      <c r="I78" s="187"/>
      <c r="J78" s="197">
        <f>BK78</f>
        <v>0</v>
      </c>
      <c r="K78" s="70"/>
      <c r="L78" s="68"/>
      <c r="M78" s="101"/>
      <c r="N78" s="102"/>
      <c r="O78" s="102"/>
      <c r="P78" s="198">
        <f>P79</f>
        <v>0</v>
      </c>
      <c r="Q78" s="102"/>
      <c r="R78" s="198">
        <f>R79</f>
        <v>0</v>
      </c>
      <c r="S78" s="102"/>
      <c r="T78" s="199">
        <f>T79</f>
        <v>0</v>
      </c>
      <c r="AT78" s="20" t="s">
        <v>69</v>
      </c>
      <c r="AU78" s="20" t="s">
        <v>105</v>
      </c>
      <c r="BK78" s="200">
        <f>BK79</f>
        <v>0</v>
      </c>
    </row>
    <row r="79" s="10" customFormat="1" ht="37.44" customHeight="1">
      <c r="B79" s="201"/>
      <c r="C79" s="202"/>
      <c r="D79" s="203" t="s">
        <v>69</v>
      </c>
      <c r="E79" s="204" t="s">
        <v>123</v>
      </c>
      <c r="F79" s="204" t="s">
        <v>124</v>
      </c>
      <c r="G79" s="202"/>
      <c r="H79" s="202"/>
      <c r="I79" s="205"/>
      <c r="J79" s="206">
        <f>BK79</f>
        <v>0</v>
      </c>
      <c r="K79" s="202"/>
      <c r="L79" s="207"/>
      <c r="M79" s="208"/>
      <c r="N79" s="209"/>
      <c r="O79" s="209"/>
      <c r="P79" s="210">
        <f>P80</f>
        <v>0</v>
      </c>
      <c r="Q79" s="209"/>
      <c r="R79" s="210">
        <f>R80</f>
        <v>0</v>
      </c>
      <c r="S79" s="209"/>
      <c r="T79" s="211">
        <f>T80</f>
        <v>0</v>
      </c>
      <c r="AR79" s="212" t="s">
        <v>78</v>
      </c>
      <c r="AT79" s="213" t="s">
        <v>69</v>
      </c>
      <c r="AU79" s="213" t="s">
        <v>70</v>
      </c>
      <c r="AY79" s="212" t="s">
        <v>125</v>
      </c>
      <c r="BK79" s="214">
        <f>BK80</f>
        <v>0</v>
      </c>
    </row>
    <row r="80" s="10" customFormat="1" ht="19.92" customHeight="1">
      <c r="B80" s="201"/>
      <c r="C80" s="202"/>
      <c r="D80" s="203" t="s">
        <v>69</v>
      </c>
      <c r="E80" s="215" t="s">
        <v>126</v>
      </c>
      <c r="F80" s="215" t="s">
        <v>127</v>
      </c>
      <c r="G80" s="202"/>
      <c r="H80" s="202"/>
      <c r="I80" s="205"/>
      <c r="J80" s="216">
        <f>BK80</f>
        <v>0</v>
      </c>
      <c r="K80" s="202"/>
      <c r="L80" s="207"/>
      <c r="M80" s="208"/>
      <c r="N80" s="209"/>
      <c r="O80" s="209"/>
      <c r="P80" s="210">
        <f>SUM(P81:P174)</f>
        <v>0</v>
      </c>
      <c r="Q80" s="209"/>
      <c r="R80" s="210">
        <f>SUM(R81:R174)</f>
        <v>0</v>
      </c>
      <c r="S80" s="209"/>
      <c r="T80" s="211">
        <f>SUM(T81:T174)</f>
        <v>0</v>
      </c>
      <c r="AR80" s="212" t="s">
        <v>78</v>
      </c>
      <c r="AT80" s="213" t="s">
        <v>69</v>
      </c>
      <c r="AU80" s="213" t="s">
        <v>78</v>
      </c>
      <c r="AY80" s="212" t="s">
        <v>125</v>
      </c>
      <c r="BK80" s="214">
        <f>SUM(BK81:BK174)</f>
        <v>0</v>
      </c>
    </row>
    <row r="81" s="1" customFormat="1" ht="25.5" customHeight="1">
      <c r="B81" s="42"/>
      <c r="C81" s="217" t="s">
        <v>78</v>
      </c>
      <c r="D81" s="217" t="s">
        <v>128</v>
      </c>
      <c r="E81" s="218" t="s">
        <v>319</v>
      </c>
      <c r="F81" s="219" t="s">
        <v>320</v>
      </c>
      <c r="G81" s="220" t="s">
        <v>303</v>
      </c>
      <c r="H81" s="221">
        <v>10000</v>
      </c>
      <c r="I81" s="222"/>
      <c r="J81" s="223">
        <f>ROUND(I81*H81,2)</f>
        <v>0</v>
      </c>
      <c r="K81" s="219" t="s">
        <v>132</v>
      </c>
      <c r="L81" s="68"/>
      <c r="M81" s="224" t="s">
        <v>21</v>
      </c>
      <c r="N81" s="225" t="s">
        <v>41</v>
      </c>
      <c r="O81" s="43"/>
      <c r="P81" s="226">
        <f>O81*H81</f>
        <v>0</v>
      </c>
      <c r="Q81" s="226">
        <v>0</v>
      </c>
      <c r="R81" s="226">
        <f>Q81*H81</f>
        <v>0</v>
      </c>
      <c r="S81" s="226">
        <v>0</v>
      </c>
      <c r="T81" s="227">
        <f>S81*H81</f>
        <v>0</v>
      </c>
      <c r="AR81" s="20" t="s">
        <v>133</v>
      </c>
      <c r="AT81" s="20" t="s">
        <v>128</v>
      </c>
      <c r="AU81" s="20" t="s">
        <v>80</v>
      </c>
      <c r="AY81" s="20" t="s">
        <v>125</v>
      </c>
      <c r="BE81" s="228">
        <f>IF(N81="základní",J81,0)</f>
        <v>0</v>
      </c>
      <c r="BF81" s="228">
        <f>IF(N81="snížená",J81,0)</f>
        <v>0</v>
      </c>
      <c r="BG81" s="228">
        <f>IF(N81="zákl. přenesená",J81,0)</f>
        <v>0</v>
      </c>
      <c r="BH81" s="228">
        <f>IF(N81="sníž. přenesená",J81,0)</f>
        <v>0</v>
      </c>
      <c r="BI81" s="228">
        <f>IF(N81="nulová",J81,0)</f>
        <v>0</v>
      </c>
      <c r="BJ81" s="20" t="s">
        <v>78</v>
      </c>
      <c r="BK81" s="228">
        <f>ROUND(I81*H81,2)</f>
        <v>0</v>
      </c>
      <c r="BL81" s="20" t="s">
        <v>133</v>
      </c>
      <c r="BM81" s="20" t="s">
        <v>321</v>
      </c>
    </row>
    <row r="82" s="1" customFormat="1">
      <c r="B82" s="42"/>
      <c r="C82" s="70"/>
      <c r="D82" s="229" t="s">
        <v>135</v>
      </c>
      <c r="E82" s="70"/>
      <c r="F82" s="230" t="s">
        <v>322</v>
      </c>
      <c r="G82" s="70"/>
      <c r="H82" s="70"/>
      <c r="I82" s="187"/>
      <c r="J82" s="70"/>
      <c r="K82" s="70"/>
      <c r="L82" s="68"/>
      <c r="M82" s="231"/>
      <c r="N82" s="43"/>
      <c r="O82" s="43"/>
      <c r="P82" s="43"/>
      <c r="Q82" s="43"/>
      <c r="R82" s="43"/>
      <c r="S82" s="43"/>
      <c r="T82" s="91"/>
      <c r="AT82" s="20" t="s">
        <v>135</v>
      </c>
      <c r="AU82" s="20" t="s">
        <v>80</v>
      </c>
    </row>
    <row r="83" s="1" customFormat="1" ht="25.5" customHeight="1">
      <c r="B83" s="42"/>
      <c r="C83" s="217" t="s">
        <v>80</v>
      </c>
      <c r="D83" s="217" t="s">
        <v>128</v>
      </c>
      <c r="E83" s="218" t="s">
        <v>323</v>
      </c>
      <c r="F83" s="219" t="s">
        <v>324</v>
      </c>
      <c r="G83" s="220" t="s">
        <v>303</v>
      </c>
      <c r="H83" s="221">
        <v>10000</v>
      </c>
      <c r="I83" s="222"/>
      <c r="J83" s="223">
        <f>ROUND(I83*H83,2)</f>
        <v>0</v>
      </c>
      <c r="K83" s="219" t="s">
        <v>132</v>
      </c>
      <c r="L83" s="68"/>
      <c r="M83" s="224" t="s">
        <v>21</v>
      </c>
      <c r="N83" s="225" t="s">
        <v>41</v>
      </c>
      <c r="O83" s="43"/>
      <c r="P83" s="226">
        <f>O83*H83</f>
        <v>0</v>
      </c>
      <c r="Q83" s="226">
        <v>0</v>
      </c>
      <c r="R83" s="226">
        <f>Q83*H83</f>
        <v>0</v>
      </c>
      <c r="S83" s="226">
        <v>0</v>
      </c>
      <c r="T83" s="227">
        <f>S83*H83</f>
        <v>0</v>
      </c>
      <c r="AR83" s="20" t="s">
        <v>133</v>
      </c>
      <c r="AT83" s="20" t="s">
        <v>128</v>
      </c>
      <c r="AU83" s="20" t="s">
        <v>80</v>
      </c>
      <c r="AY83" s="20" t="s">
        <v>125</v>
      </c>
      <c r="BE83" s="228">
        <f>IF(N83="základní",J83,0)</f>
        <v>0</v>
      </c>
      <c r="BF83" s="228">
        <f>IF(N83="snížená",J83,0)</f>
        <v>0</v>
      </c>
      <c r="BG83" s="228">
        <f>IF(N83="zákl. přenesená",J83,0)</f>
        <v>0</v>
      </c>
      <c r="BH83" s="228">
        <f>IF(N83="sníž. přenesená",J83,0)</f>
        <v>0</v>
      </c>
      <c r="BI83" s="228">
        <f>IF(N83="nulová",J83,0)</f>
        <v>0</v>
      </c>
      <c r="BJ83" s="20" t="s">
        <v>78</v>
      </c>
      <c r="BK83" s="228">
        <f>ROUND(I83*H83,2)</f>
        <v>0</v>
      </c>
      <c r="BL83" s="20" t="s">
        <v>133</v>
      </c>
      <c r="BM83" s="20" t="s">
        <v>325</v>
      </c>
    </row>
    <row r="84" s="1" customFormat="1">
      <c r="B84" s="42"/>
      <c r="C84" s="70"/>
      <c r="D84" s="229" t="s">
        <v>135</v>
      </c>
      <c r="E84" s="70"/>
      <c r="F84" s="230" t="s">
        <v>322</v>
      </c>
      <c r="G84" s="70"/>
      <c r="H84" s="70"/>
      <c r="I84" s="187"/>
      <c r="J84" s="70"/>
      <c r="K84" s="70"/>
      <c r="L84" s="68"/>
      <c r="M84" s="231"/>
      <c r="N84" s="43"/>
      <c r="O84" s="43"/>
      <c r="P84" s="43"/>
      <c r="Q84" s="43"/>
      <c r="R84" s="43"/>
      <c r="S84" s="43"/>
      <c r="T84" s="91"/>
      <c r="AT84" s="20" t="s">
        <v>135</v>
      </c>
      <c r="AU84" s="20" t="s">
        <v>80</v>
      </c>
    </row>
    <row r="85" s="1" customFormat="1" ht="25.5" customHeight="1">
      <c r="B85" s="42"/>
      <c r="C85" s="217" t="s">
        <v>142</v>
      </c>
      <c r="D85" s="217" t="s">
        <v>128</v>
      </c>
      <c r="E85" s="218" t="s">
        <v>326</v>
      </c>
      <c r="F85" s="219" t="s">
        <v>327</v>
      </c>
      <c r="G85" s="220" t="s">
        <v>303</v>
      </c>
      <c r="H85" s="221">
        <v>10000</v>
      </c>
      <c r="I85" s="222"/>
      <c r="J85" s="223">
        <f>ROUND(I85*H85,2)</f>
        <v>0</v>
      </c>
      <c r="K85" s="219" t="s">
        <v>132</v>
      </c>
      <c r="L85" s="68"/>
      <c r="M85" s="224" t="s">
        <v>21</v>
      </c>
      <c r="N85" s="225" t="s">
        <v>41</v>
      </c>
      <c r="O85" s="43"/>
      <c r="P85" s="226">
        <f>O85*H85</f>
        <v>0</v>
      </c>
      <c r="Q85" s="226">
        <v>0</v>
      </c>
      <c r="R85" s="226">
        <f>Q85*H85</f>
        <v>0</v>
      </c>
      <c r="S85" s="226">
        <v>0</v>
      </c>
      <c r="T85" s="227">
        <f>S85*H85</f>
        <v>0</v>
      </c>
      <c r="AR85" s="20" t="s">
        <v>133</v>
      </c>
      <c r="AT85" s="20" t="s">
        <v>128</v>
      </c>
      <c r="AU85" s="20" t="s">
        <v>80</v>
      </c>
      <c r="AY85" s="20" t="s">
        <v>125</v>
      </c>
      <c r="BE85" s="228">
        <f>IF(N85="základní",J85,0)</f>
        <v>0</v>
      </c>
      <c r="BF85" s="228">
        <f>IF(N85="snížená",J85,0)</f>
        <v>0</v>
      </c>
      <c r="BG85" s="228">
        <f>IF(N85="zákl. přenesená",J85,0)</f>
        <v>0</v>
      </c>
      <c r="BH85" s="228">
        <f>IF(N85="sníž. přenesená",J85,0)</f>
        <v>0</v>
      </c>
      <c r="BI85" s="228">
        <f>IF(N85="nulová",J85,0)</f>
        <v>0</v>
      </c>
      <c r="BJ85" s="20" t="s">
        <v>78</v>
      </c>
      <c r="BK85" s="228">
        <f>ROUND(I85*H85,2)</f>
        <v>0</v>
      </c>
      <c r="BL85" s="20" t="s">
        <v>133</v>
      </c>
      <c r="BM85" s="20" t="s">
        <v>328</v>
      </c>
    </row>
    <row r="86" s="1" customFormat="1">
      <c r="B86" s="42"/>
      <c r="C86" s="70"/>
      <c r="D86" s="229" t="s">
        <v>135</v>
      </c>
      <c r="E86" s="70"/>
      <c r="F86" s="230" t="s">
        <v>322</v>
      </c>
      <c r="G86" s="70"/>
      <c r="H86" s="70"/>
      <c r="I86" s="187"/>
      <c r="J86" s="70"/>
      <c r="K86" s="70"/>
      <c r="L86" s="68"/>
      <c r="M86" s="231"/>
      <c r="N86" s="43"/>
      <c r="O86" s="43"/>
      <c r="P86" s="43"/>
      <c r="Q86" s="43"/>
      <c r="R86" s="43"/>
      <c r="S86" s="43"/>
      <c r="T86" s="91"/>
      <c r="AT86" s="20" t="s">
        <v>135</v>
      </c>
      <c r="AU86" s="20" t="s">
        <v>80</v>
      </c>
    </row>
    <row r="87" s="1" customFormat="1" ht="25.5" customHeight="1">
      <c r="B87" s="42"/>
      <c r="C87" s="217" t="s">
        <v>133</v>
      </c>
      <c r="D87" s="217" t="s">
        <v>128</v>
      </c>
      <c r="E87" s="218" t="s">
        <v>329</v>
      </c>
      <c r="F87" s="219" t="s">
        <v>330</v>
      </c>
      <c r="G87" s="220" t="s">
        <v>303</v>
      </c>
      <c r="H87" s="221">
        <v>10000</v>
      </c>
      <c r="I87" s="222"/>
      <c r="J87" s="223">
        <f>ROUND(I87*H87,2)</f>
        <v>0</v>
      </c>
      <c r="K87" s="219" t="s">
        <v>132</v>
      </c>
      <c r="L87" s="68"/>
      <c r="M87" s="224" t="s">
        <v>21</v>
      </c>
      <c r="N87" s="225" t="s">
        <v>41</v>
      </c>
      <c r="O87" s="43"/>
      <c r="P87" s="226">
        <f>O87*H87</f>
        <v>0</v>
      </c>
      <c r="Q87" s="226">
        <v>0</v>
      </c>
      <c r="R87" s="226">
        <f>Q87*H87</f>
        <v>0</v>
      </c>
      <c r="S87" s="226">
        <v>0</v>
      </c>
      <c r="T87" s="227">
        <f>S87*H87</f>
        <v>0</v>
      </c>
      <c r="AR87" s="20" t="s">
        <v>133</v>
      </c>
      <c r="AT87" s="20" t="s">
        <v>128</v>
      </c>
      <c r="AU87" s="20" t="s">
        <v>80</v>
      </c>
      <c r="AY87" s="20" t="s">
        <v>125</v>
      </c>
      <c r="BE87" s="228">
        <f>IF(N87="základní",J87,0)</f>
        <v>0</v>
      </c>
      <c r="BF87" s="228">
        <f>IF(N87="snížená",J87,0)</f>
        <v>0</v>
      </c>
      <c r="BG87" s="228">
        <f>IF(N87="zákl. přenesená",J87,0)</f>
        <v>0</v>
      </c>
      <c r="BH87" s="228">
        <f>IF(N87="sníž. přenesená",J87,0)</f>
        <v>0</v>
      </c>
      <c r="BI87" s="228">
        <f>IF(N87="nulová",J87,0)</f>
        <v>0</v>
      </c>
      <c r="BJ87" s="20" t="s">
        <v>78</v>
      </c>
      <c r="BK87" s="228">
        <f>ROUND(I87*H87,2)</f>
        <v>0</v>
      </c>
      <c r="BL87" s="20" t="s">
        <v>133</v>
      </c>
      <c r="BM87" s="20" t="s">
        <v>331</v>
      </c>
    </row>
    <row r="88" s="1" customFormat="1">
      <c r="B88" s="42"/>
      <c r="C88" s="70"/>
      <c r="D88" s="229" t="s">
        <v>135</v>
      </c>
      <c r="E88" s="70"/>
      <c r="F88" s="230" t="s">
        <v>322</v>
      </c>
      <c r="G88" s="70"/>
      <c r="H88" s="70"/>
      <c r="I88" s="187"/>
      <c r="J88" s="70"/>
      <c r="K88" s="70"/>
      <c r="L88" s="68"/>
      <c r="M88" s="231"/>
      <c r="N88" s="43"/>
      <c r="O88" s="43"/>
      <c r="P88" s="43"/>
      <c r="Q88" s="43"/>
      <c r="R88" s="43"/>
      <c r="S88" s="43"/>
      <c r="T88" s="91"/>
      <c r="AT88" s="20" t="s">
        <v>135</v>
      </c>
      <c r="AU88" s="20" t="s">
        <v>80</v>
      </c>
    </row>
    <row r="89" s="1" customFormat="1" ht="16.5" customHeight="1">
      <c r="B89" s="42"/>
      <c r="C89" s="217" t="s">
        <v>126</v>
      </c>
      <c r="D89" s="217" t="s">
        <v>128</v>
      </c>
      <c r="E89" s="218" t="s">
        <v>332</v>
      </c>
      <c r="F89" s="219" t="s">
        <v>333</v>
      </c>
      <c r="G89" s="220" t="s">
        <v>139</v>
      </c>
      <c r="H89" s="221">
        <v>200</v>
      </c>
      <c r="I89" s="222"/>
      <c r="J89" s="223">
        <f>ROUND(I89*H89,2)</f>
        <v>0</v>
      </c>
      <c r="K89" s="219" t="s">
        <v>132</v>
      </c>
      <c r="L89" s="68"/>
      <c r="M89" s="224" t="s">
        <v>21</v>
      </c>
      <c r="N89" s="225" t="s">
        <v>41</v>
      </c>
      <c r="O89" s="43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AR89" s="20" t="s">
        <v>133</v>
      </c>
      <c r="AT89" s="20" t="s">
        <v>128</v>
      </c>
      <c r="AU89" s="20" t="s">
        <v>80</v>
      </c>
      <c r="AY89" s="20" t="s">
        <v>125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20" t="s">
        <v>78</v>
      </c>
      <c r="BK89" s="228">
        <f>ROUND(I89*H89,2)</f>
        <v>0</v>
      </c>
      <c r="BL89" s="20" t="s">
        <v>133</v>
      </c>
      <c r="BM89" s="20" t="s">
        <v>334</v>
      </c>
    </row>
    <row r="90" s="1" customFormat="1">
      <c r="B90" s="42"/>
      <c r="C90" s="70"/>
      <c r="D90" s="229" t="s">
        <v>135</v>
      </c>
      <c r="E90" s="70"/>
      <c r="F90" s="230" t="s">
        <v>335</v>
      </c>
      <c r="G90" s="70"/>
      <c r="H90" s="70"/>
      <c r="I90" s="187"/>
      <c r="J90" s="70"/>
      <c r="K90" s="70"/>
      <c r="L90" s="68"/>
      <c r="M90" s="231"/>
      <c r="N90" s="43"/>
      <c r="O90" s="43"/>
      <c r="P90" s="43"/>
      <c r="Q90" s="43"/>
      <c r="R90" s="43"/>
      <c r="S90" s="43"/>
      <c r="T90" s="91"/>
      <c r="AT90" s="20" t="s">
        <v>135</v>
      </c>
      <c r="AU90" s="20" t="s">
        <v>80</v>
      </c>
    </row>
    <row r="91" s="1" customFormat="1" ht="25.5" customHeight="1">
      <c r="B91" s="42"/>
      <c r="C91" s="217" t="s">
        <v>159</v>
      </c>
      <c r="D91" s="217" t="s">
        <v>128</v>
      </c>
      <c r="E91" s="218" t="s">
        <v>336</v>
      </c>
      <c r="F91" s="219" t="s">
        <v>337</v>
      </c>
      <c r="G91" s="220" t="s">
        <v>139</v>
      </c>
      <c r="H91" s="221">
        <v>250</v>
      </c>
      <c r="I91" s="222"/>
      <c r="J91" s="223">
        <f>ROUND(I91*H91,2)</f>
        <v>0</v>
      </c>
      <c r="K91" s="219" t="s">
        <v>132</v>
      </c>
      <c r="L91" s="68"/>
      <c r="M91" s="224" t="s">
        <v>21</v>
      </c>
      <c r="N91" s="225" t="s">
        <v>41</v>
      </c>
      <c r="O91" s="43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AR91" s="20" t="s">
        <v>133</v>
      </c>
      <c r="AT91" s="20" t="s">
        <v>128</v>
      </c>
      <c r="AU91" s="20" t="s">
        <v>80</v>
      </c>
      <c r="AY91" s="20" t="s">
        <v>125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20" t="s">
        <v>78</v>
      </c>
      <c r="BK91" s="228">
        <f>ROUND(I91*H91,2)</f>
        <v>0</v>
      </c>
      <c r="BL91" s="20" t="s">
        <v>133</v>
      </c>
      <c r="BM91" s="20" t="s">
        <v>338</v>
      </c>
    </row>
    <row r="92" s="1" customFormat="1">
      <c r="B92" s="42"/>
      <c r="C92" s="70"/>
      <c r="D92" s="229" t="s">
        <v>135</v>
      </c>
      <c r="E92" s="70"/>
      <c r="F92" s="230" t="s">
        <v>335</v>
      </c>
      <c r="G92" s="70"/>
      <c r="H92" s="70"/>
      <c r="I92" s="187"/>
      <c r="J92" s="70"/>
      <c r="K92" s="70"/>
      <c r="L92" s="68"/>
      <c r="M92" s="231"/>
      <c r="N92" s="43"/>
      <c r="O92" s="43"/>
      <c r="P92" s="43"/>
      <c r="Q92" s="43"/>
      <c r="R92" s="43"/>
      <c r="S92" s="43"/>
      <c r="T92" s="91"/>
      <c r="AT92" s="20" t="s">
        <v>135</v>
      </c>
      <c r="AU92" s="20" t="s">
        <v>80</v>
      </c>
    </row>
    <row r="93" s="1" customFormat="1" ht="25.5" customHeight="1">
      <c r="B93" s="42"/>
      <c r="C93" s="217" t="s">
        <v>163</v>
      </c>
      <c r="D93" s="217" t="s">
        <v>128</v>
      </c>
      <c r="E93" s="218" t="s">
        <v>339</v>
      </c>
      <c r="F93" s="219" t="s">
        <v>340</v>
      </c>
      <c r="G93" s="220" t="s">
        <v>139</v>
      </c>
      <c r="H93" s="221">
        <v>150</v>
      </c>
      <c r="I93" s="222"/>
      <c r="J93" s="223">
        <f>ROUND(I93*H93,2)</f>
        <v>0</v>
      </c>
      <c r="K93" s="219" t="s">
        <v>132</v>
      </c>
      <c r="L93" s="68"/>
      <c r="M93" s="224" t="s">
        <v>21</v>
      </c>
      <c r="N93" s="225" t="s">
        <v>41</v>
      </c>
      <c r="O93" s="43"/>
      <c r="P93" s="226">
        <f>O93*H93</f>
        <v>0</v>
      </c>
      <c r="Q93" s="226">
        <v>0</v>
      </c>
      <c r="R93" s="226">
        <f>Q93*H93</f>
        <v>0</v>
      </c>
      <c r="S93" s="226">
        <v>0</v>
      </c>
      <c r="T93" s="227">
        <f>S93*H93</f>
        <v>0</v>
      </c>
      <c r="AR93" s="20" t="s">
        <v>133</v>
      </c>
      <c r="AT93" s="20" t="s">
        <v>128</v>
      </c>
      <c r="AU93" s="20" t="s">
        <v>80</v>
      </c>
      <c r="AY93" s="20" t="s">
        <v>125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20" t="s">
        <v>78</v>
      </c>
      <c r="BK93" s="228">
        <f>ROUND(I93*H93,2)</f>
        <v>0</v>
      </c>
      <c r="BL93" s="20" t="s">
        <v>133</v>
      </c>
      <c r="BM93" s="20" t="s">
        <v>341</v>
      </c>
    </row>
    <row r="94" s="1" customFormat="1">
      <c r="B94" s="42"/>
      <c r="C94" s="70"/>
      <c r="D94" s="229" t="s">
        <v>135</v>
      </c>
      <c r="E94" s="70"/>
      <c r="F94" s="230" t="s">
        <v>335</v>
      </c>
      <c r="G94" s="70"/>
      <c r="H94" s="70"/>
      <c r="I94" s="187"/>
      <c r="J94" s="70"/>
      <c r="K94" s="70"/>
      <c r="L94" s="68"/>
      <c r="M94" s="231"/>
      <c r="N94" s="43"/>
      <c r="O94" s="43"/>
      <c r="P94" s="43"/>
      <c r="Q94" s="43"/>
      <c r="R94" s="43"/>
      <c r="S94" s="43"/>
      <c r="T94" s="91"/>
      <c r="AT94" s="20" t="s">
        <v>135</v>
      </c>
      <c r="AU94" s="20" t="s">
        <v>80</v>
      </c>
    </row>
    <row r="95" s="1" customFormat="1" ht="25.5" customHeight="1">
      <c r="B95" s="42"/>
      <c r="C95" s="217" t="s">
        <v>154</v>
      </c>
      <c r="D95" s="217" t="s">
        <v>128</v>
      </c>
      <c r="E95" s="218" t="s">
        <v>342</v>
      </c>
      <c r="F95" s="219" t="s">
        <v>343</v>
      </c>
      <c r="G95" s="220" t="s">
        <v>139</v>
      </c>
      <c r="H95" s="221">
        <v>100</v>
      </c>
      <c r="I95" s="222"/>
      <c r="J95" s="223">
        <f>ROUND(I95*H95,2)</f>
        <v>0</v>
      </c>
      <c r="K95" s="219" t="s">
        <v>132</v>
      </c>
      <c r="L95" s="68"/>
      <c r="M95" s="224" t="s">
        <v>21</v>
      </c>
      <c r="N95" s="225" t="s">
        <v>41</v>
      </c>
      <c r="O95" s="43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AR95" s="20" t="s">
        <v>133</v>
      </c>
      <c r="AT95" s="20" t="s">
        <v>128</v>
      </c>
      <c r="AU95" s="20" t="s">
        <v>80</v>
      </c>
      <c r="AY95" s="20" t="s">
        <v>125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20" t="s">
        <v>78</v>
      </c>
      <c r="BK95" s="228">
        <f>ROUND(I95*H95,2)</f>
        <v>0</v>
      </c>
      <c r="BL95" s="20" t="s">
        <v>133</v>
      </c>
      <c r="BM95" s="20" t="s">
        <v>344</v>
      </c>
    </row>
    <row r="96" s="1" customFormat="1">
      <c r="B96" s="42"/>
      <c r="C96" s="70"/>
      <c r="D96" s="229" t="s">
        <v>135</v>
      </c>
      <c r="E96" s="70"/>
      <c r="F96" s="230" t="s">
        <v>335</v>
      </c>
      <c r="G96" s="70"/>
      <c r="H96" s="70"/>
      <c r="I96" s="187"/>
      <c r="J96" s="70"/>
      <c r="K96" s="70"/>
      <c r="L96" s="68"/>
      <c r="M96" s="231"/>
      <c r="N96" s="43"/>
      <c r="O96" s="43"/>
      <c r="P96" s="43"/>
      <c r="Q96" s="43"/>
      <c r="R96" s="43"/>
      <c r="S96" s="43"/>
      <c r="T96" s="91"/>
      <c r="AT96" s="20" t="s">
        <v>135</v>
      </c>
      <c r="AU96" s="20" t="s">
        <v>80</v>
      </c>
    </row>
    <row r="97" s="1" customFormat="1" ht="25.5" customHeight="1">
      <c r="B97" s="42"/>
      <c r="C97" s="217" t="s">
        <v>170</v>
      </c>
      <c r="D97" s="217" t="s">
        <v>128</v>
      </c>
      <c r="E97" s="218" t="s">
        <v>345</v>
      </c>
      <c r="F97" s="219" t="s">
        <v>346</v>
      </c>
      <c r="G97" s="220" t="s">
        <v>139</v>
      </c>
      <c r="H97" s="221">
        <v>50</v>
      </c>
      <c r="I97" s="222"/>
      <c r="J97" s="223">
        <f>ROUND(I97*H97,2)</f>
        <v>0</v>
      </c>
      <c r="K97" s="219" t="s">
        <v>132</v>
      </c>
      <c r="L97" s="68"/>
      <c r="M97" s="224" t="s">
        <v>21</v>
      </c>
      <c r="N97" s="225" t="s">
        <v>41</v>
      </c>
      <c r="O97" s="43"/>
      <c r="P97" s="226">
        <f>O97*H97</f>
        <v>0</v>
      </c>
      <c r="Q97" s="226">
        <v>0</v>
      </c>
      <c r="R97" s="226">
        <f>Q97*H97</f>
        <v>0</v>
      </c>
      <c r="S97" s="226">
        <v>0</v>
      </c>
      <c r="T97" s="227">
        <f>S97*H97</f>
        <v>0</v>
      </c>
      <c r="AR97" s="20" t="s">
        <v>133</v>
      </c>
      <c r="AT97" s="20" t="s">
        <v>128</v>
      </c>
      <c r="AU97" s="20" t="s">
        <v>80</v>
      </c>
      <c r="AY97" s="20" t="s">
        <v>125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0" t="s">
        <v>78</v>
      </c>
      <c r="BK97" s="228">
        <f>ROUND(I97*H97,2)</f>
        <v>0</v>
      </c>
      <c r="BL97" s="20" t="s">
        <v>133</v>
      </c>
      <c r="BM97" s="20" t="s">
        <v>347</v>
      </c>
    </row>
    <row r="98" s="1" customFormat="1">
      <c r="B98" s="42"/>
      <c r="C98" s="70"/>
      <c r="D98" s="229" t="s">
        <v>135</v>
      </c>
      <c r="E98" s="70"/>
      <c r="F98" s="230" t="s">
        <v>335</v>
      </c>
      <c r="G98" s="70"/>
      <c r="H98" s="70"/>
      <c r="I98" s="187"/>
      <c r="J98" s="70"/>
      <c r="K98" s="70"/>
      <c r="L98" s="68"/>
      <c r="M98" s="231"/>
      <c r="N98" s="43"/>
      <c r="O98" s="43"/>
      <c r="P98" s="43"/>
      <c r="Q98" s="43"/>
      <c r="R98" s="43"/>
      <c r="S98" s="43"/>
      <c r="T98" s="91"/>
      <c r="AT98" s="20" t="s">
        <v>135</v>
      </c>
      <c r="AU98" s="20" t="s">
        <v>80</v>
      </c>
    </row>
    <row r="99" s="1" customFormat="1" ht="16.5" customHeight="1">
      <c r="B99" s="42"/>
      <c r="C99" s="217" t="s">
        <v>175</v>
      </c>
      <c r="D99" s="217" t="s">
        <v>128</v>
      </c>
      <c r="E99" s="218" t="s">
        <v>348</v>
      </c>
      <c r="F99" s="219" t="s">
        <v>349</v>
      </c>
      <c r="G99" s="220" t="s">
        <v>139</v>
      </c>
      <c r="H99" s="221">
        <v>30</v>
      </c>
      <c r="I99" s="222"/>
      <c r="J99" s="223">
        <f>ROUND(I99*H99,2)</f>
        <v>0</v>
      </c>
      <c r="K99" s="219" t="s">
        <v>132</v>
      </c>
      <c r="L99" s="68"/>
      <c r="M99" s="224" t="s">
        <v>21</v>
      </c>
      <c r="N99" s="225" t="s">
        <v>41</v>
      </c>
      <c r="O99" s="43"/>
      <c r="P99" s="226">
        <f>O99*H99</f>
        <v>0</v>
      </c>
      <c r="Q99" s="226">
        <v>0</v>
      </c>
      <c r="R99" s="226">
        <f>Q99*H99</f>
        <v>0</v>
      </c>
      <c r="S99" s="226">
        <v>0</v>
      </c>
      <c r="T99" s="227">
        <f>S99*H99</f>
        <v>0</v>
      </c>
      <c r="AR99" s="20" t="s">
        <v>133</v>
      </c>
      <c r="AT99" s="20" t="s">
        <v>128</v>
      </c>
      <c r="AU99" s="20" t="s">
        <v>80</v>
      </c>
      <c r="AY99" s="20" t="s">
        <v>125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20" t="s">
        <v>78</v>
      </c>
      <c r="BK99" s="228">
        <f>ROUND(I99*H99,2)</f>
        <v>0</v>
      </c>
      <c r="BL99" s="20" t="s">
        <v>133</v>
      </c>
      <c r="BM99" s="20" t="s">
        <v>350</v>
      </c>
    </row>
    <row r="100" s="1" customFormat="1">
      <c r="B100" s="42"/>
      <c r="C100" s="70"/>
      <c r="D100" s="229" t="s">
        <v>135</v>
      </c>
      <c r="E100" s="70"/>
      <c r="F100" s="230" t="s">
        <v>335</v>
      </c>
      <c r="G100" s="70"/>
      <c r="H100" s="70"/>
      <c r="I100" s="187"/>
      <c r="J100" s="70"/>
      <c r="K100" s="70"/>
      <c r="L100" s="68"/>
      <c r="M100" s="231"/>
      <c r="N100" s="43"/>
      <c r="O100" s="43"/>
      <c r="P100" s="43"/>
      <c r="Q100" s="43"/>
      <c r="R100" s="43"/>
      <c r="S100" s="43"/>
      <c r="T100" s="91"/>
      <c r="AT100" s="20" t="s">
        <v>135</v>
      </c>
      <c r="AU100" s="20" t="s">
        <v>80</v>
      </c>
    </row>
    <row r="101" s="1" customFormat="1" ht="25.5" customHeight="1">
      <c r="B101" s="42"/>
      <c r="C101" s="217" t="s">
        <v>179</v>
      </c>
      <c r="D101" s="217" t="s">
        <v>128</v>
      </c>
      <c r="E101" s="218" t="s">
        <v>351</v>
      </c>
      <c r="F101" s="219" t="s">
        <v>352</v>
      </c>
      <c r="G101" s="220" t="s">
        <v>139</v>
      </c>
      <c r="H101" s="221">
        <v>200</v>
      </c>
      <c r="I101" s="222"/>
      <c r="J101" s="223">
        <f>ROUND(I101*H101,2)</f>
        <v>0</v>
      </c>
      <c r="K101" s="219" t="s">
        <v>132</v>
      </c>
      <c r="L101" s="68"/>
      <c r="M101" s="224" t="s">
        <v>21</v>
      </c>
      <c r="N101" s="225" t="s">
        <v>41</v>
      </c>
      <c r="O101" s="43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AR101" s="20" t="s">
        <v>133</v>
      </c>
      <c r="AT101" s="20" t="s">
        <v>128</v>
      </c>
      <c r="AU101" s="20" t="s">
        <v>80</v>
      </c>
      <c r="AY101" s="20" t="s">
        <v>125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20" t="s">
        <v>78</v>
      </c>
      <c r="BK101" s="228">
        <f>ROUND(I101*H101,2)</f>
        <v>0</v>
      </c>
      <c r="BL101" s="20" t="s">
        <v>133</v>
      </c>
      <c r="BM101" s="20" t="s">
        <v>353</v>
      </c>
    </row>
    <row r="102" s="1" customFormat="1">
      <c r="B102" s="42"/>
      <c r="C102" s="70"/>
      <c r="D102" s="229" t="s">
        <v>135</v>
      </c>
      <c r="E102" s="70"/>
      <c r="F102" s="230" t="s">
        <v>335</v>
      </c>
      <c r="G102" s="70"/>
      <c r="H102" s="70"/>
      <c r="I102" s="187"/>
      <c r="J102" s="70"/>
      <c r="K102" s="70"/>
      <c r="L102" s="68"/>
      <c r="M102" s="231"/>
      <c r="N102" s="43"/>
      <c r="O102" s="43"/>
      <c r="P102" s="43"/>
      <c r="Q102" s="43"/>
      <c r="R102" s="43"/>
      <c r="S102" s="43"/>
      <c r="T102" s="91"/>
      <c r="AT102" s="20" t="s">
        <v>135</v>
      </c>
      <c r="AU102" s="20" t="s">
        <v>80</v>
      </c>
    </row>
    <row r="103" s="1" customFormat="1" ht="25.5" customHeight="1">
      <c r="B103" s="42"/>
      <c r="C103" s="217" t="s">
        <v>183</v>
      </c>
      <c r="D103" s="217" t="s">
        <v>128</v>
      </c>
      <c r="E103" s="218" t="s">
        <v>354</v>
      </c>
      <c r="F103" s="219" t="s">
        <v>355</v>
      </c>
      <c r="G103" s="220" t="s">
        <v>139</v>
      </c>
      <c r="H103" s="221">
        <v>250</v>
      </c>
      <c r="I103" s="222"/>
      <c r="J103" s="223">
        <f>ROUND(I103*H103,2)</f>
        <v>0</v>
      </c>
      <c r="K103" s="219" t="s">
        <v>132</v>
      </c>
      <c r="L103" s="68"/>
      <c r="M103" s="224" t="s">
        <v>21</v>
      </c>
      <c r="N103" s="225" t="s">
        <v>41</v>
      </c>
      <c r="O103" s="43"/>
      <c r="P103" s="226">
        <f>O103*H103</f>
        <v>0</v>
      </c>
      <c r="Q103" s="226">
        <v>0</v>
      </c>
      <c r="R103" s="226">
        <f>Q103*H103</f>
        <v>0</v>
      </c>
      <c r="S103" s="226">
        <v>0</v>
      </c>
      <c r="T103" s="227">
        <f>S103*H103</f>
        <v>0</v>
      </c>
      <c r="AR103" s="20" t="s">
        <v>133</v>
      </c>
      <c r="AT103" s="20" t="s">
        <v>128</v>
      </c>
      <c r="AU103" s="20" t="s">
        <v>80</v>
      </c>
      <c r="AY103" s="20" t="s">
        <v>125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20" t="s">
        <v>78</v>
      </c>
      <c r="BK103" s="228">
        <f>ROUND(I103*H103,2)</f>
        <v>0</v>
      </c>
      <c r="BL103" s="20" t="s">
        <v>133</v>
      </c>
      <c r="BM103" s="20" t="s">
        <v>356</v>
      </c>
    </row>
    <row r="104" s="1" customFormat="1">
      <c r="B104" s="42"/>
      <c r="C104" s="70"/>
      <c r="D104" s="229" t="s">
        <v>135</v>
      </c>
      <c r="E104" s="70"/>
      <c r="F104" s="230" t="s">
        <v>335</v>
      </c>
      <c r="G104" s="70"/>
      <c r="H104" s="70"/>
      <c r="I104" s="187"/>
      <c r="J104" s="70"/>
      <c r="K104" s="70"/>
      <c r="L104" s="68"/>
      <c r="M104" s="231"/>
      <c r="N104" s="43"/>
      <c r="O104" s="43"/>
      <c r="P104" s="43"/>
      <c r="Q104" s="43"/>
      <c r="R104" s="43"/>
      <c r="S104" s="43"/>
      <c r="T104" s="91"/>
      <c r="AT104" s="20" t="s">
        <v>135</v>
      </c>
      <c r="AU104" s="20" t="s">
        <v>80</v>
      </c>
    </row>
    <row r="105" s="1" customFormat="1" ht="25.5" customHeight="1">
      <c r="B105" s="42"/>
      <c r="C105" s="217" t="s">
        <v>189</v>
      </c>
      <c r="D105" s="217" t="s">
        <v>128</v>
      </c>
      <c r="E105" s="218" t="s">
        <v>357</v>
      </c>
      <c r="F105" s="219" t="s">
        <v>358</v>
      </c>
      <c r="G105" s="220" t="s">
        <v>139</v>
      </c>
      <c r="H105" s="221">
        <v>140</v>
      </c>
      <c r="I105" s="222"/>
      <c r="J105" s="223">
        <f>ROUND(I105*H105,2)</f>
        <v>0</v>
      </c>
      <c r="K105" s="219" t="s">
        <v>132</v>
      </c>
      <c r="L105" s="68"/>
      <c r="M105" s="224" t="s">
        <v>21</v>
      </c>
      <c r="N105" s="225" t="s">
        <v>41</v>
      </c>
      <c r="O105" s="43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AR105" s="20" t="s">
        <v>133</v>
      </c>
      <c r="AT105" s="20" t="s">
        <v>128</v>
      </c>
      <c r="AU105" s="20" t="s">
        <v>80</v>
      </c>
      <c r="AY105" s="20" t="s">
        <v>125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20" t="s">
        <v>78</v>
      </c>
      <c r="BK105" s="228">
        <f>ROUND(I105*H105,2)</f>
        <v>0</v>
      </c>
      <c r="BL105" s="20" t="s">
        <v>133</v>
      </c>
      <c r="BM105" s="20" t="s">
        <v>359</v>
      </c>
    </row>
    <row r="106" s="1" customFormat="1">
      <c r="B106" s="42"/>
      <c r="C106" s="70"/>
      <c r="D106" s="229" t="s">
        <v>135</v>
      </c>
      <c r="E106" s="70"/>
      <c r="F106" s="230" t="s">
        <v>335</v>
      </c>
      <c r="G106" s="70"/>
      <c r="H106" s="70"/>
      <c r="I106" s="187"/>
      <c r="J106" s="70"/>
      <c r="K106" s="70"/>
      <c r="L106" s="68"/>
      <c r="M106" s="231"/>
      <c r="N106" s="43"/>
      <c r="O106" s="43"/>
      <c r="P106" s="43"/>
      <c r="Q106" s="43"/>
      <c r="R106" s="43"/>
      <c r="S106" s="43"/>
      <c r="T106" s="91"/>
      <c r="AT106" s="20" t="s">
        <v>135</v>
      </c>
      <c r="AU106" s="20" t="s">
        <v>80</v>
      </c>
    </row>
    <row r="107" s="1" customFormat="1" ht="25.5" customHeight="1">
      <c r="B107" s="42"/>
      <c r="C107" s="217" t="s">
        <v>194</v>
      </c>
      <c r="D107" s="217" t="s">
        <v>128</v>
      </c>
      <c r="E107" s="218" t="s">
        <v>360</v>
      </c>
      <c r="F107" s="219" t="s">
        <v>361</v>
      </c>
      <c r="G107" s="220" t="s">
        <v>139</v>
      </c>
      <c r="H107" s="221">
        <v>50</v>
      </c>
      <c r="I107" s="222"/>
      <c r="J107" s="223">
        <f>ROUND(I107*H107,2)</f>
        <v>0</v>
      </c>
      <c r="K107" s="219" t="s">
        <v>132</v>
      </c>
      <c r="L107" s="68"/>
      <c r="M107" s="224" t="s">
        <v>21</v>
      </c>
      <c r="N107" s="225" t="s">
        <v>41</v>
      </c>
      <c r="O107" s="43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AR107" s="20" t="s">
        <v>133</v>
      </c>
      <c r="AT107" s="20" t="s">
        <v>128</v>
      </c>
      <c r="AU107" s="20" t="s">
        <v>80</v>
      </c>
      <c r="AY107" s="20" t="s">
        <v>125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20" t="s">
        <v>78</v>
      </c>
      <c r="BK107" s="228">
        <f>ROUND(I107*H107,2)</f>
        <v>0</v>
      </c>
      <c r="BL107" s="20" t="s">
        <v>133</v>
      </c>
      <c r="BM107" s="20" t="s">
        <v>362</v>
      </c>
    </row>
    <row r="108" s="1" customFormat="1">
      <c r="B108" s="42"/>
      <c r="C108" s="70"/>
      <c r="D108" s="229" t="s">
        <v>135</v>
      </c>
      <c r="E108" s="70"/>
      <c r="F108" s="230" t="s">
        <v>335</v>
      </c>
      <c r="G108" s="70"/>
      <c r="H108" s="70"/>
      <c r="I108" s="187"/>
      <c r="J108" s="70"/>
      <c r="K108" s="70"/>
      <c r="L108" s="68"/>
      <c r="M108" s="231"/>
      <c r="N108" s="43"/>
      <c r="O108" s="43"/>
      <c r="P108" s="43"/>
      <c r="Q108" s="43"/>
      <c r="R108" s="43"/>
      <c r="S108" s="43"/>
      <c r="T108" s="91"/>
      <c r="AT108" s="20" t="s">
        <v>135</v>
      </c>
      <c r="AU108" s="20" t="s">
        <v>80</v>
      </c>
    </row>
    <row r="109" s="1" customFormat="1" ht="25.5" customHeight="1">
      <c r="B109" s="42"/>
      <c r="C109" s="217" t="s">
        <v>10</v>
      </c>
      <c r="D109" s="217" t="s">
        <v>128</v>
      </c>
      <c r="E109" s="218" t="s">
        <v>363</v>
      </c>
      <c r="F109" s="219" t="s">
        <v>364</v>
      </c>
      <c r="G109" s="220" t="s">
        <v>139</v>
      </c>
      <c r="H109" s="221">
        <v>50</v>
      </c>
      <c r="I109" s="222"/>
      <c r="J109" s="223">
        <f>ROUND(I109*H109,2)</f>
        <v>0</v>
      </c>
      <c r="K109" s="219" t="s">
        <v>132</v>
      </c>
      <c r="L109" s="68"/>
      <c r="M109" s="224" t="s">
        <v>21</v>
      </c>
      <c r="N109" s="225" t="s">
        <v>41</v>
      </c>
      <c r="O109" s="43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AR109" s="20" t="s">
        <v>133</v>
      </c>
      <c r="AT109" s="20" t="s">
        <v>128</v>
      </c>
      <c r="AU109" s="20" t="s">
        <v>80</v>
      </c>
      <c r="AY109" s="20" t="s">
        <v>125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20" t="s">
        <v>78</v>
      </c>
      <c r="BK109" s="228">
        <f>ROUND(I109*H109,2)</f>
        <v>0</v>
      </c>
      <c r="BL109" s="20" t="s">
        <v>133</v>
      </c>
      <c r="BM109" s="20" t="s">
        <v>365</v>
      </c>
    </row>
    <row r="110" s="1" customFormat="1">
      <c r="B110" s="42"/>
      <c r="C110" s="70"/>
      <c r="D110" s="229" t="s">
        <v>135</v>
      </c>
      <c r="E110" s="70"/>
      <c r="F110" s="230" t="s">
        <v>335</v>
      </c>
      <c r="G110" s="70"/>
      <c r="H110" s="70"/>
      <c r="I110" s="187"/>
      <c r="J110" s="70"/>
      <c r="K110" s="70"/>
      <c r="L110" s="68"/>
      <c r="M110" s="231"/>
      <c r="N110" s="43"/>
      <c r="O110" s="43"/>
      <c r="P110" s="43"/>
      <c r="Q110" s="43"/>
      <c r="R110" s="43"/>
      <c r="S110" s="43"/>
      <c r="T110" s="91"/>
      <c r="AT110" s="20" t="s">
        <v>135</v>
      </c>
      <c r="AU110" s="20" t="s">
        <v>80</v>
      </c>
    </row>
    <row r="111" s="1" customFormat="1" ht="16.5" customHeight="1">
      <c r="B111" s="42"/>
      <c r="C111" s="217" t="s">
        <v>202</v>
      </c>
      <c r="D111" s="217" t="s">
        <v>128</v>
      </c>
      <c r="E111" s="218" t="s">
        <v>366</v>
      </c>
      <c r="F111" s="219" t="s">
        <v>367</v>
      </c>
      <c r="G111" s="220" t="s">
        <v>139</v>
      </c>
      <c r="H111" s="221">
        <v>30</v>
      </c>
      <c r="I111" s="222"/>
      <c r="J111" s="223">
        <f>ROUND(I111*H111,2)</f>
        <v>0</v>
      </c>
      <c r="K111" s="219" t="s">
        <v>132</v>
      </c>
      <c r="L111" s="68"/>
      <c r="M111" s="224" t="s">
        <v>21</v>
      </c>
      <c r="N111" s="225" t="s">
        <v>41</v>
      </c>
      <c r="O111" s="43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AR111" s="20" t="s">
        <v>133</v>
      </c>
      <c r="AT111" s="20" t="s">
        <v>128</v>
      </c>
      <c r="AU111" s="20" t="s">
        <v>80</v>
      </c>
      <c r="AY111" s="20" t="s">
        <v>125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20" t="s">
        <v>78</v>
      </c>
      <c r="BK111" s="228">
        <f>ROUND(I111*H111,2)</f>
        <v>0</v>
      </c>
      <c r="BL111" s="20" t="s">
        <v>133</v>
      </c>
      <c r="BM111" s="20" t="s">
        <v>368</v>
      </c>
    </row>
    <row r="112" s="1" customFormat="1">
      <c r="B112" s="42"/>
      <c r="C112" s="70"/>
      <c r="D112" s="229" t="s">
        <v>135</v>
      </c>
      <c r="E112" s="70"/>
      <c r="F112" s="230" t="s">
        <v>335</v>
      </c>
      <c r="G112" s="70"/>
      <c r="H112" s="70"/>
      <c r="I112" s="187"/>
      <c r="J112" s="70"/>
      <c r="K112" s="70"/>
      <c r="L112" s="68"/>
      <c r="M112" s="231"/>
      <c r="N112" s="43"/>
      <c r="O112" s="43"/>
      <c r="P112" s="43"/>
      <c r="Q112" s="43"/>
      <c r="R112" s="43"/>
      <c r="S112" s="43"/>
      <c r="T112" s="91"/>
      <c r="AT112" s="20" t="s">
        <v>135</v>
      </c>
      <c r="AU112" s="20" t="s">
        <v>80</v>
      </c>
    </row>
    <row r="113" s="1" customFormat="1" ht="25.5" customHeight="1">
      <c r="B113" s="42"/>
      <c r="C113" s="217" t="s">
        <v>206</v>
      </c>
      <c r="D113" s="217" t="s">
        <v>128</v>
      </c>
      <c r="E113" s="218" t="s">
        <v>369</v>
      </c>
      <c r="F113" s="219" t="s">
        <v>370</v>
      </c>
      <c r="G113" s="220" t="s">
        <v>139</v>
      </c>
      <c r="H113" s="221">
        <v>1</v>
      </c>
      <c r="I113" s="222"/>
      <c r="J113" s="223">
        <f>ROUND(I113*H113,2)</f>
        <v>0</v>
      </c>
      <c r="K113" s="219" t="s">
        <v>132</v>
      </c>
      <c r="L113" s="68"/>
      <c r="M113" s="224" t="s">
        <v>21</v>
      </c>
      <c r="N113" s="225" t="s">
        <v>41</v>
      </c>
      <c r="O113" s="43"/>
      <c r="P113" s="226">
        <f>O113*H113</f>
        <v>0</v>
      </c>
      <c r="Q113" s="226">
        <v>0</v>
      </c>
      <c r="R113" s="226">
        <f>Q113*H113</f>
        <v>0</v>
      </c>
      <c r="S113" s="226">
        <v>0</v>
      </c>
      <c r="T113" s="227">
        <f>S113*H113</f>
        <v>0</v>
      </c>
      <c r="AR113" s="20" t="s">
        <v>133</v>
      </c>
      <c r="AT113" s="20" t="s">
        <v>128</v>
      </c>
      <c r="AU113" s="20" t="s">
        <v>80</v>
      </c>
      <c r="AY113" s="20" t="s">
        <v>125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20" t="s">
        <v>78</v>
      </c>
      <c r="BK113" s="228">
        <f>ROUND(I113*H113,2)</f>
        <v>0</v>
      </c>
      <c r="BL113" s="20" t="s">
        <v>133</v>
      </c>
      <c r="BM113" s="20" t="s">
        <v>371</v>
      </c>
    </row>
    <row r="114" s="1" customFormat="1">
      <c r="B114" s="42"/>
      <c r="C114" s="70"/>
      <c r="D114" s="229" t="s">
        <v>135</v>
      </c>
      <c r="E114" s="70"/>
      <c r="F114" s="230" t="s">
        <v>372</v>
      </c>
      <c r="G114" s="70"/>
      <c r="H114" s="70"/>
      <c r="I114" s="187"/>
      <c r="J114" s="70"/>
      <c r="K114" s="70"/>
      <c r="L114" s="68"/>
      <c r="M114" s="231"/>
      <c r="N114" s="43"/>
      <c r="O114" s="43"/>
      <c r="P114" s="43"/>
      <c r="Q114" s="43"/>
      <c r="R114" s="43"/>
      <c r="S114" s="43"/>
      <c r="T114" s="91"/>
      <c r="AT114" s="20" t="s">
        <v>135</v>
      </c>
      <c r="AU114" s="20" t="s">
        <v>80</v>
      </c>
    </row>
    <row r="115" s="1" customFormat="1" ht="25.5" customHeight="1">
      <c r="B115" s="42"/>
      <c r="C115" s="217" t="s">
        <v>211</v>
      </c>
      <c r="D115" s="217" t="s">
        <v>128</v>
      </c>
      <c r="E115" s="218" t="s">
        <v>373</v>
      </c>
      <c r="F115" s="219" t="s">
        <v>374</v>
      </c>
      <c r="G115" s="220" t="s">
        <v>139</v>
      </c>
      <c r="H115" s="221">
        <v>1</v>
      </c>
      <c r="I115" s="222"/>
      <c r="J115" s="223">
        <f>ROUND(I115*H115,2)</f>
        <v>0</v>
      </c>
      <c r="K115" s="219" t="s">
        <v>132</v>
      </c>
      <c r="L115" s="68"/>
      <c r="M115" s="224" t="s">
        <v>21</v>
      </c>
      <c r="N115" s="225" t="s">
        <v>41</v>
      </c>
      <c r="O115" s="43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AR115" s="20" t="s">
        <v>133</v>
      </c>
      <c r="AT115" s="20" t="s">
        <v>128</v>
      </c>
      <c r="AU115" s="20" t="s">
        <v>80</v>
      </c>
      <c r="AY115" s="20" t="s">
        <v>125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20" t="s">
        <v>78</v>
      </c>
      <c r="BK115" s="228">
        <f>ROUND(I115*H115,2)</f>
        <v>0</v>
      </c>
      <c r="BL115" s="20" t="s">
        <v>133</v>
      </c>
      <c r="BM115" s="20" t="s">
        <v>375</v>
      </c>
    </row>
    <row r="116" s="1" customFormat="1">
      <c r="B116" s="42"/>
      <c r="C116" s="70"/>
      <c r="D116" s="229" t="s">
        <v>135</v>
      </c>
      <c r="E116" s="70"/>
      <c r="F116" s="230" t="s">
        <v>372</v>
      </c>
      <c r="G116" s="70"/>
      <c r="H116" s="70"/>
      <c r="I116" s="187"/>
      <c r="J116" s="70"/>
      <c r="K116" s="70"/>
      <c r="L116" s="68"/>
      <c r="M116" s="231"/>
      <c r="N116" s="43"/>
      <c r="O116" s="43"/>
      <c r="P116" s="43"/>
      <c r="Q116" s="43"/>
      <c r="R116" s="43"/>
      <c r="S116" s="43"/>
      <c r="T116" s="91"/>
      <c r="AT116" s="20" t="s">
        <v>135</v>
      </c>
      <c r="AU116" s="20" t="s">
        <v>80</v>
      </c>
    </row>
    <row r="117" s="1" customFormat="1" ht="25.5" customHeight="1">
      <c r="B117" s="42"/>
      <c r="C117" s="217" t="s">
        <v>215</v>
      </c>
      <c r="D117" s="217" t="s">
        <v>128</v>
      </c>
      <c r="E117" s="218" t="s">
        <v>376</v>
      </c>
      <c r="F117" s="219" t="s">
        <v>377</v>
      </c>
      <c r="G117" s="220" t="s">
        <v>139</v>
      </c>
      <c r="H117" s="221">
        <v>1</v>
      </c>
      <c r="I117" s="222"/>
      <c r="J117" s="223">
        <f>ROUND(I117*H117,2)</f>
        <v>0</v>
      </c>
      <c r="K117" s="219" t="s">
        <v>132</v>
      </c>
      <c r="L117" s="68"/>
      <c r="M117" s="224" t="s">
        <v>21</v>
      </c>
      <c r="N117" s="225" t="s">
        <v>41</v>
      </c>
      <c r="O117" s="43"/>
      <c r="P117" s="226">
        <f>O117*H117</f>
        <v>0</v>
      </c>
      <c r="Q117" s="226">
        <v>0</v>
      </c>
      <c r="R117" s="226">
        <f>Q117*H117</f>
        <v>0</v>
      </c>
      <c r="S117" s="226">
        <v>0</v>
      </c>
      <c r="T117" s="227">
        <f>S117*H117</f>
        <v>0</v>
      </c>
      <c r="AR117" s="20" t="s">
        <v>133</v>
      </c>
      <c r="AT117" s="20" t="s">
        <v>128</v>
      </c>
      <c r="AU117" s="20" t="s">
        <v>80</v>
      </c>
      <c r="AY117" s="20" t="s">
        <v>125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20" t="s">
        <v>78</v>
      </c>
      <c r="BK117" s="228">
        <f>ROUND(I117*H117,2)</f>
        <v>0</v>
      </c>
      <c r="BL117" s="20" t="s">
        <v>133</v>
      </c>
      <c r="BM117" s="20" t="s">
        <v>378</v>
      </c>
    </row>
    <row r="118" s="1" customFormat="1">
      <c r="B118" s="42"/>
      <c r="C118" s="70"/>
      <c r="D118" s="229" t="s">
        <v>135</v>
      </c>
      <c r="E118" s="70"/>
      <c r="F118" s="230" t="s">
        <v>372</v>
      </c>
      <c r="G118" s="70"/>
      <c r="H118" s="70"/>
      <c r="I118" s="187"/>
      <c r="J118" s="70"/>
      <c r="K118" s="70"/>
      <c r="L118" s="68"/>
      <c r="M118" s="231"/>
      <c r="N118" s="43"/>
      <c r="O118" s="43"/>
      <c r="P118" s="43"/>
      <c r="Q118" s="43"/>
      <c r="R118" s="43"/>
      <c r="S118" s="43"/>
      <c r="T118" s="91"/>
      <c r="AT118" s="20" t="s">
        <v>135</v>
      </c>
      <c r="AU118" s="20" t="s">
        <v>80</v>
      </c>
    </row>
    <row r="119" s="1" customFormat="1" ht="25.5" customHeight="1">
      <c r="B119" s="42"/>
      <c r="C119" s="217" t="s">
        <v>219</v>
      </c>
      <c r="D119" s="217" t="s">
        <v>128</v>
      </c>
      <c r="E119" s="218" t="s">
        <v>379</v>
      </c>
      <c r="F119" s="219" t="s">
        <v>380</v>
      </c>
      <c r="G119" s="220" t="s">
        <v>139</v>
      </c>
      <c r="H119" s="221">
        <v>1</v>
      </c>
      <c r="I119" s="222"/>
      <c r="J119" s="223">
        <f>ROUND(I119*H119,2)</f>
        <v>0</v>
      </c>
      <c r="K119" s="219" t="s">
        <v>132</v>
      </c>
      <c r="L119" s="68"/>
      <c r="M119" s="224" t="s">
        <v>21</v>
      </c>
      <c r="N119" s="225" t="s">
        <v>41</v>
      </c>
      <c r="O119" s="43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AR119" s="20" t="s">
        <v>133</v>
      </c>
      <c r="AT119" s="20" t="s">
        <v>128</v>
      </c>
      <c r="AU119" s="20" t="s">
        <v>80</v>
      </c>
      <c r="AY119" s="20" t="s">
        <v>125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20" t="s">
        <v>78</v>
      </c>
      <c r="BK119" s="228">
        <f>ROUND(I119*H119,2)</f>
        <v>0</v>
      </c>
      <c r="BL119" s="20" t="s">
        <v>133</v>
      </c>
      <c r="BM119" s="20" t="s">
        <v>381</v>
      </c>
    </row>
    <row r="120" s="1" customFormat="1">
      <c r="B120" s="42"/>
      <c r="C120" s="70"/>
      <c r="D120" s="229" t="s">
        <v>135</v>
      </c>
      <c r="E120" s="70"/>
      <c r="F120" s="230" t="s">
        <v>372</v>
      </c>
      <c r="G120" s="70"/>
      <c r="H120" s="70"/>
      <c r="I120" s="187"/>
      <c r="J120" s="70"/>
      <c r="K120" s="70"/>
      <c r="L120" s="68"/>
      <c r="M120" s="231"/>
      <c r="N120" s="43"/>
      <c r="O120" s="43"/>
      <c r="P120" s="43"/>
      <c r="Q120" s="43"/>
      <c r="R120" s="43"/>
      <c r="S120" s="43"/>
      <c r="T120" s="91"/>
      <c r="AT120" s="20" t="s">
        <v>135</v>
      </c>
      <c r="AU120" s="20" t="s">
        <v>80</v>
      </c>
    </row>
    <row r="121" s="1" customFormat="1" ht="25.5" customHeight="1">
      <c r="B121" s="42"/>
      <c r="C121" s="217" t="s">
        <v>9</v>
      </c>
      <c r="D121" s="217" t="s">
        <v>128</v>
      </c>
      <c r="E121" s="218" t="s">
        <v>382</v>
      </c>
      <c r="F121" s="219" t="s">
        <v>383</v>
      </c>
      <c r="G121" s="220" t="s">
        <v>139</v>
      </c>
      <c r="H121" s="221">
        <v>1</v>
      </c>
      <c r="I121" s="222"/>
      <c r="J121" s="223">
        <f>ROUND(I121*H121,2)</f>
        <v>0</v>
      </c>
      <c r="K121" s="219" t="s">
        <v>132</v>
      </c>
      <c r="L121" s="68"/>
      <c r="M121" s="224" t="s">
        <v>21</v>
      </c>
      <c r="N121" s="225" t="s">
        <v>41</v>
      </c>
      <c r="O121" s="43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AR121" s="20" t="s">
        <v>133</v>
      </c>
      <c r="AT121" s="20" t="s">
        <v>128</v>
      </c>
      <c r="AU121" s="20" t="s">
        <v>80</v>
      </c>
      <c r="AY121" s="20" t="s">
        <v>125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20" t="s">
        <v>78</v>
      </c>
      <c r="BK121" s="228">
        <f>ROUND(I121*H121,2)</f>
        <v>0</v>
      </c>
      <c r="BL121" s="20" t="s">
        <v>133</v>
      </c>
      <c r="BM121" s="20" t="s">
        <v>384</v>
      </c>
    </row>
    <row r="122" s="1" customFormat="1">
      <c r="B122" s="42"/>
      <c r="C122" s="70"/>
      <c r="D122" s="229" t="s">
        <v>135</v>
      </c>
      <c r="E122" s="70"/>
      <c r="F122" s="230" t="s">
        <v>372</v>
      </c>
      <c r="G122" s="70"/>
      <c r="H122" s="70"/>
      <c r="I122" s="187"/>
      <c r="J122" s="70"/>
      <c r="K122" s="70"/>
      <c r="L122" s="68"/>
      <c r="M122" s="231"/>
      <c r="N122" s="43"/>
      <c r="O122" s="43"/>
      <c r="P122" s="43"/>
      <c r="Q122" s="43"/>
      <c r="R122" s="43"/>
      <c r="S122" s="43"/>
      <c r="T122" s="91"/>
      <c r="AT122" s="20" t="s">
        <v>135</v>
      </c>
      <c r="AU122" s="20" t="s">
        <v>80</v>
      </c>
    </row>
    <row r="123" s="1" customFormat="1" ht="25.5" customHeight="1">
      <c r="B123" s="42"/>
      <c r="C123" s="217" t="s">
        <v>226</v>
      </c>
      <c r="D123" s="217" t="s">
        <v>128</v>
      </c>
      <c r="E123" s="218" t="s">
        <v>385</v>
      </c>
      <c r="F123" s="219" t="s">
        <v>386</v>
      </c>
      <c r="G123" s="220" t="s">
        <v>139</v>
      </c>
      <c r="H123" s="221">
        <v>1</v>
      </c>
      <c r="I123" s="222"/>
      <c r="J123" s="223">
        <f>ROUND(I123*H123,2)</f>
        <v>0</v>
      </c>
      <c r="K123" s="219" t="s">
        <v>132</v>
      </c>
      <c r="L123" s="68"/>
      <c r="M123" s="224" t="s">
        <v>21</v>
      </c>
      <c r="N123" s="225" t="s">
        <v>41</v>
      </c>
      <c r="O123" s="43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AR123" s="20" t="s">
        <v>133</v>
      </c>
      <c r="AT123" s="20" t="s">
        <v>128</v>
      </c>
      <c r="AU123" s="20" t="s">
        <v>80</v>
      </c>
      <c r="AY123" s="20" t="s">
        <v>125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20" t="s">
        <v>78</v>
      </c>
      <c r="BK123" s="228">
        <f>ROUND(I123*H123,2)</f>
        <v>0</v>
      </c>
      <c r="BL123" s="20" t="s">
        <v>133</v>
      </c>
      <c r="BM123" s="20" t="s">
        <v>387</v>
      </c>
    </row>
    <row r="124" s="1" customFormat="1">
      <c r="B124" s="42"/>
      <c r="C124" s="70"/>
      <c r="D124" s="229" t="s">
        <v>135</v>
      </c>
      <c r="E124" s="70"/>
      <c r="F124" s="230" t="s">
        <v>372</v>
      </c>
      <c r="G124" s="70"/>
      <c r="H124" s="70"/>
      <c r="I124" s="187"/>
      <c r="J124" s="70"/>
      <c r="K124" s="70"/>
      <c r="L124" s="68"/>
      <c r="M124" s="231"/>
      <c r="N124" s="43"/>
      <c r="O124" s="43"/>
      <c r="P124" s="43"/>
      <c r="Q124" s="43"/>
      <c r="R124" s="43"/>
      <c r="S124" s="43"/>
      <c r="T124" s="91"/>
      <c r="AT124" s="20" t="s">
        <v>135</v>
      </c>
      <c r="AU124" s="20" t="s">
        <v>80</v>
      </c>
    </row>
    <row r="125" s="1" customFormat="1" ht="25.5" customHeight="1">
      <c r="B125" s="42"/>
      <c r="C125" s="217" t="s">
        <v>231</v>
      </c>
      <c r="D125" s="217" t="s">
        <v>128</v>
      </c>
      <c r="E125" s="218" t="s">
        <v>388</v>
      </c>
      <c r="F125" s="219" t="s">
        <v>389</v>
      </c>
      <c r="G125" s="220" t="s">
        <v>139</v>
      </c>
      <c r="H125" s="221">
        <v>1</v>
      </c>
      <c r="I125" s="222"/>
      <c r="J125" s="223">
        <f>ROUND(I125*H125,2)</f>
        <v>0</v>
      </c>
      <c r="K125" s="219" t="s">
        <v>132</v>
      </c>
      <c r="L125" s="68"/>
      <c r="M125" s="224" t="s">
        <v>21</v>
      </c>
      <c r="N125" s="225" t="s">
        <v>41</v>
      </c>
      <c r="O125" s="43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AR125" s="20" t="s">
        <v>133</v>
      </c>
      <c r="AT125" s="20" t="s">
        <v>128</v>
      </c>
      <c r="AU125" s="20" t="s">
        <v>80</v>
      </c>
      <c r="AY125" s="20" t="s">
        <v>125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20" t="s">
        <v>78</v>
      </c>
      <c r="BK125" s="228">
        <f>ROUND(I125*H125,2)</f>
        <v>0</v>
      </c>
      <c r="BL125" s="20" t="s">
        <v>133</v>
      </c>
      <c r="BM125" s="20" t="s">
        <v>390</v>
      </c>
    </row>
    <row r="126" s="1" customFormat="1">
      <c r="B126" s="42"/>
      <c r="C126" s="70"/>
      <c r="D126" s="229" t="s">
        <v>135</v>
      </c>
      <c r="E126" s="70"/>
      <c r="F126" s="230" t="s">
        <v>372</v>
      </c>
      <c r="G126" s="70"/>
      <c r="H126" s="70"/>
      <c r="I126" s="187"/>
      <c r="J126" s="70"/>
      <c r="K126" s="70"/>
      <c r="L126" s="68"/>
      <c r="M126" s="231"/>
      <c r="N126" s="43"/>
      <c r="O126" s="43"/>
      <c r="P126" s="43"/>
      <c r="Q126" s="43"/>
      <c r="R126" s="43"/>
      <c r="S126" s="43"/>
      <c r="T126" s="91"/>
      <c r="AT126" s="20" t="s">
        <v>135</v>
      </c>
      <c r="AU126" s="20" t="s">
        <v>80</v>
      </c>
    </row>
    <row r="127" s="1" customFormat="1" ht="25.5" customHeight="1">
      <c r="B127" s="42"/>
      <c r="C127" s="217" t="s">
        <v>235</v>
      </c>
      <c r="D127" s="217" t="s">
        <v>128</v>
      </c>
      <c r="E127" s="218" t="s">
        <v>391</v>
      </c>
      <c r="F127" s="219" t="s">
        <v>392</v>
      </c>
      <c r="G127" s="220" t="s">
        <v>139</v>
      </c>
      <c r="H127" s="221">
        <v>1</v>
      </c>
      <c r="I127" s="222"/>
      <c r="J127" s="223">
        <f>ROUND(I127*H127,2)</f>
        <v>0</v>
      </c>
      <c r="K127" s="219" t="s">
        <v>132</v>
      </c>
      <c r="L127" s="68"/>
      <c r="M127" s="224" t="s">
        <v>21</v>
      </c>
      <c r="N127" s="225" t="s">
        <v>41</v>
      </c>
      <c r="O127" s="43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AR127" s="20" t="s">
        <v>133</v>
      </c>
      <c r="AT127" s="20" t="s">
        <v>128</v>
      </c>
      <c r="AU127" s="20" t="s">
        <v>80</v>
      </c>
      <c r="AY127" s="20" t="s">
        <v>125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20" t="s">
        <v>78</v>
      </c>
      <c r="BK127" s="228">
        <f>ROUND(I127*H127,2)</f>
        <v>0</v>
      </c>
      <c r="BL127" s="20" t="s">
        <v>133</v>
      </c>
      <c r="BM127" s="20" t="s">
        <v>393</v>
      </c>
    </row>
    <row r="128" s="1" customFormat="1">
      <c r="B128" s="42"/>
      <c r="C128" s="70"/>
      <c r="D128" s="229" t="s">
        <v>135</v>
      </c>
      <c r="E128" s="70"/>
      <c r="F128" s="230" t="s">
        <v>372</v>
      </c>
      <c r="G128" s="70"/>
      <c r="H128" s="70"/>
      <c r="I128" s="187"/>
      <c r="J128" s="70"/>
      <c r="K128" s="70"/>
      <c r="L128" s="68"/>
      <c r="M128" s="231"/>
      <c r="N128" s="43"/>
      <c r="O128" s="43"/>
      <c r="P128" s="43"/>
      <c r="Q128" s="43"/>
      <c r="R128" s="43"/>
      <c r="S128" s="43"/>
      <c r="T128" s="91"/>
      <c r="AT128" s="20" t="s">
        <v>135</v>
      </c>
      <c r="AU128" s="20" t="s">
        <v>80</v>
      </c>
    </row>
    <row r="129" s="1" customFormat="1" ht="25.5" customHeight="1">
      <c r="B129" s="42"/>
      <c r="C129" s="217" t="s">
        <v>239</v>
      </c>
      <c r="D129" s="217" t="s">
        <v>128</v>
      </c>
      <c r="E129" s="218" t="s">
        <v>394</v>
      </c>
      <c r="F129" s="219" t="s">
        <v>395</v>
      </c>
      <c r="G129" s="220" t="s">
        <v>139</v>
      </c>
      <c r="H129" s="221">
        <v>1</v>
      </c>
      <c r="I129" s="222"/>
      <c r="J129" s="223">
        <f>ROUND(I129*H129,2)</f>
        <v>0</v>
      </c>
      <c r="K129" s="219" t="s">
        <v>132</v>
      </c>
      <c r="L129" s="68"/>
      <c r="M129" s="224" t="s">
        <v>21</v>
      </c>
      <c r="N129" s="225" t="s">
        <v>41</v>
      </c>
      <c r="O129" s="43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AR129" s="20" t="s">
        <v>133</v>
      </c>
      <c r="AT129" s="20" t="s">
        <v>128</v>
      </c>
      <c r="AU129" s="20" t="s">
        <v>80</v>
      </c>
      <c r="AY129" s="20" t="s">
        <v>125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20" t="s">
        <v>78</v>
      </c>
      <c r="BK129" s="228">
        <f>ROUND(I129*H129,2)</f>
        <v>0</v>
      </c>
      <c r="BL129" s="20" t="s">
        <v>133</v>
      </c>
      <c r="BM129" s="20" t="s">
        <v>396</v>
      </c>
    </row>
    <row r="130" s="1" customFormat="1">
      <c r="B130" s="42"/>
      <c r="C130" s="70"/>
      <c r="D130" s="229" t="s">
        <v>135</v>
      </c>
      <c r="E130" s="70"/>
      <c r="F130" s="230" t="s">
        <v>372</v>
      </c>
      <c r="G130" s="70"/>
      <c r="H130" s="70"/>
      <c r="I130" s="187"/>
      <c r="J130" s="70"/>
      <c r="K130" s="70"/>
      <c r="L130" s="68"/>
      <c r="M130" s="231"/>
      <c r="N130" s="43"/>
      <c r="O130" s="43"/>
      <c r="P130" s="43"/>
      <c r="Q130" s="43"/>
      <c r="R130" s="43"/>
      <c r="S130" s="43"/>
      <c r="T130" s="91"/>
      <c r="AT130" s="20" t="s">
        <v>135</v>
      </c>
      <c r="AU130" s="20" t="s">
        <v>80</v>
      </c>
    </row>
    <row r="131" s="1" customFormat="1" ht="25.5" customHeight="1">
      <c r="B131" s="42"/>
      <c r="C131" s="217" t="s">
        <v>243</v>
      </c>
      <c r="D131" s="217" t="s">
        <v>128</v>
      </c>
      <c r="E131" s="218" t="s">
        <v>397</v>
      </c>
      <c r="F131" s="219" t="s">
        <v>398</v>
      </c>
      <c r="G131" s="220" t="s">
        <v>139</v>
      </c>
      <c r="H131" s="221">
        <v>1</v>
      </c>
      <c r="I131" s="222"/>
      <c r="J131" s="223">
        <f>ROUND(I131*H131,2)</f>
        <v>0</v>
      </c>
      <c r="K131" s="219" t="s">
        <v>132</v>
      </c>
      <c r="L131" s="68"/>
      <c r="M131" s="224" t="s">
        <v>21</v>
      </c>
      <c r="N131" s="225" t="s">
        <v>41</v>
      </c>
      <c r="O131" s="43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AR131" s="20" t="s">
        <v>133</v>
      </c>
      <c r="AT131" s="20" t="s">
        <v>128</v>
      </c>
      <c r="AU131" s="20" t="s">
        <v>80</v>
      </c>
      <c r="AY131" s="20" t="s">
        <v>125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20" t="s">
        <v>78</v>
      </c>
      <c r="BK131" s="228">
        <f>ROUND(I131*H131,2)</f>
        <v>0</v>
      </c>
      <c r="BL131" s="20" t="s">
        <v>133</v>
      </c>
      <c r="BM131" s="20" t="s">
        <v>399</v>
      </c>
    </row>
    <row r="132" s="1" customFormat="1">
      <c r="B132" s="42"/>
      <c r="C132" s="70"/>
      <c r="D132" s="229" t="s">
        <v>135</v>
      </c>
      <c r="E132" s="70"/>
      <c r="F132" s="230" t="s">
        <v>372</v>
      </c>
      <c r="G132" s="70"/>
      <c r="H132" s="70"/>
      <c r="I132" s="187"/>
      <c r="J132" s="70"/>
      <c r="K132" s="70"/>
      <c r="L132" s="68"/>
      <c r="M132" s="231"/>
      <c r="N132" s="43"/>
      <c r="O132" s="43"/>
      <c r="P132" s="43"/>
      <c r="Q132" s="43"/>
      <c r="R132" s="43"/>
      <c r="S132" s="43"/>
      <c r="T132" s="91"/>
      <c r="AT132" s="20" t="s">
        <v>135</v>
      </c>
      <c r="AU132" s="20" t="s">
        <v>80</v>
      </c>
    </row>
    <row r="133" s="1" customFormat="1" ht="25.5" customHeight="1">
      <c r="B133" s="42"/>
      <c r="C133" s="217" t="s">
        <v>248</v>
      </c>
      <c r="D133" s="217" t="s">
        <v>128</v>
      </c>
      <c r="E133" s="218" t="s">
        <v>400</v>
      </c>
      <c r="F133" s="219" t="s">
        <v>401</v>
      </c>
      <c r="G133" s="220" t="s">
        <v>139</v>
      </c>
      <c r="H133" s="221">
        <v>1</v>
      </c>
      <c r="I133" s="222"/>
      <c r="J133" s="223">
        <f>ROUND(I133*H133,2)</f>
        <v>0</v>
      </c>
      <c r="K133" s="219" t="s">
        <v>132</v>
      </c>
      <c r="L133" s="68"/>
      <c r="M133" s="224" t="s">
        <v>21</v>
      </c>
      <c r="N133" s="225" t="s">
        <v>41</v>
      </c>
      <c r="O133" s="43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AR133" s="20" t="s">
        <v>133</v>
      </c>
      <c r="AT133" s="20" t="s">
        <v>128</v>
      </c>
      <c r="AU133" s="20" t="s">
        <v>80</v>
      </c>
      <c r="AY133" s="20" t="s">
        <v>125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20" t="s">
        <v>78</v>
      </c>
      <c r="BK133" s="228">
        <f>ROUND(I133*H133,2)</f>
        <v>0</v>
      </c>
      <c r="BL133" s="20" t="s">
        <v>133</v>
      </c>
      <c r="BM133" s="20" t="s">
        <v>402</v>
      </c>
    </row>
    <row r="134" s="1" customFormat="1">
      <c r="B134" s="42"/>
      <c r="C134" s="70"/>
      <c r="D134" s="229" t="s">
        <v>135</v>
      </c>
      <c r="E134" s="70"/>
      <c r="F134" s="230" t="s">
        <v>372</v>
      </c>
      <c r="G134" s="70"/>
      <c r="H134" s="70"/>
      <c r="I134" s="187"/>
      <c r="J134" s="70"/>
      <c r="K134" s="70"/>
      <c r="L134" s="68"/>
      <c r="M134" s="231"/>
      <c r="N134" s="43"/>
      <c r="O134" s="43"/>
      <c r="P134" s="43"/>
      <c r="Q134" s="43"/>
      <c r="R134" s="43"/>
      <c r="S134" s="43"/>
      <c r="T134" s="91"/>
      <c r="AT134" s="20" t="s">
        <v>135</v>
      </c>
      <c r="AU134" s="20" t="s">
        <v>80</v>
      </c>
    </row>
    <row r="135" s="1" customFormat="1" ht="25.5" customHeight="1">
      <c r="B135" s="42"/>
      <c r="C135" s="217" t="s">
        <v>251</v>
      </c>
      <c r="D135" s="217" t="s">
        <v>128</v>
      </c>
      <c r="E135" s="218" t="s">
        <v>403</v>
      </c>
      <c r="F135" s="219" t="s">
        <v>404</v>
      </c>
      <c r="G135" s="220" t="s">
        <v>139</v>
      </c>
      <c r="H135" s="221">
        <v>1</v>
      </c>
      <c r="I135" s="222"/>
      <c r="J135" s="223">
        <f>ROUND(I135*H135,2)</f>
        <v>0</v>
      </c>
      <c r="K135" s="219" t="s">
        <v>132</v>
      </c>
      <c r="L135" s="68"/>
      <c r="M135" s="224" t="s">
        <v>21</v>
      </c>
      <c r="N135" s="225" t="s">
        <v>41</v>
      </c>
      <c r="O135" s="43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AR135" s="20" t="s">
        <v>133</v>
      </c>
      <c r="AT135" s="20" t="s">
        <v>128</v>
      </c>
      <c r="AU135" s="20" t="s">
        <v>80</v>
      </c>
      <c r="AY135" s="20" t="s">
        <v>125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20" t="s">
        <v>78</v>
      </c>
      <c r="BK135" s="228">
        <f>ROUND(I135*H135,2)</f>
        <v>0</v>
      </c>
      <c r="BL135" s="20" t="s">
        <v>133</v>
      </c>
      <c r="BM135" s="20" t="s">
        <v>405</v>
      </c>
    </row>
    <row r="136" s="1" customFormat="1">
      <c r="B136" s="42"/>
      <c r="C136" s="70"/>
      <c r="D136" s="229" t="s">
        <v>135</v>
      </c>
      <c r="E136" s="70"/>
      <c r="F136" s="230" t="s">
        <v>372</v>
      </c>
      <c r="G136" s="70"/>
      <c r="H136" s="70"/>
      <c r="I136" s="187"/>
      <c r="J136" s="70"/>
      <c r="K136" s="70"/>
      <c r="L136" s="68"/>
      <c r="M136" s="231"/>
      <c r="N136" s="43"/>
      <c r="O136" s="43"/>
      <c r="P136" s="43"/>
      <c r="Q136" s="43"/>
      <c r="R136" s="43"/>
      <c r="S136" s="43"/>
      <c r="T136" s="91"/>
      <c r="AT136" s="20" t="s">
        <v>135</v>
      </c>
      <c r="AU136" s="20" t="s">
        <v>80</v>
      </c>
    </row>
    <row r="137" s="1" customFormat="1" ht="25.5" customHeight="1">
      <c r="B137" s="42"/>
      <c r="C137" s="217" t="s">
        <v>254</v>
      </c>
      <c r="D137" s="217" t="s">
        <v>128</v>
      </c>
      <c r="E137" s="218" t="s">
        <v>406</v>
      </c>
      <c r="F137" s="219" t="s">
        <v>407</v>
      </c>
      <c r="G137" s="220" t="s">
        <v>139</v>
      </c>
      <c r="H137" s="221">
        <v>1</v>
      </c>
      <c r="I137" s="222"/>
      <c r="J137" s="223">
        <f>ROUND(I137*H137,2)</f>
        <v>0</v>
      </c>
      <c r="K137" s="219" t="s">
        <v>132</v>
      </c>
      <c r="L137" s="68"/>
      <c r="M137" s="224" t="s">
        <v>21</v>
      </c>
      <c r="N137" s="225" t="s">
        <v>41</v>
      </c>
      <c r="O137" s="43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AR137" s="20" t="s">
        <v>133</v>
      </c>
      <c r="AT137" s="20" t="s">
        <v>128</v>
      </c>
      <c r="AU137" s="20" t="s">
        <v>80</v>
      </c>
      <c r="AY137" s="20" t="s">
        <v>125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20" t="s">
        <v>78</v>
      </c>
      <c r="BK137" s="228">
        <f>ROUND(I137*H137,2)</f>
        <v>0</v>
      </c>
      <c r="BL137" s="20" t="s">
        <v>133</v>
      </c>
      <c r="BM137" s="20" t="s">
        <v>408</v>
      </c>
    </row>
    <row r="138" s="1" customFormat="1">
      <c r="B138" s="42"/>
      <c r="C138" s="70"/>
      <c r="D138" s="229" t="s">
        <v>135</v>
      </c>
      <c r="E138" s="70"/>
      <c r="F138" s="230" t="s">
        <v>372</v>
      </c>
      <c r="G138" s="70"/>
      <c r="H138" s="70"/>
      <c r="I138" s="187"/>
      <c r="J138" s="70"/>
      <c r="K138" s="70"/>
      <c r="L138" s="68"/>
      <c r="M138" s="231"/>
      <c r="N138" s="43"/>
      <c r="O138" s="43"/>
      <c r="P138" s="43"/>
      <c r="Q138" s="43"/>
      <c r="R138" s="43"/>
      <c r="S138" s="43"/>
      <c r="T138" s="91"/>
      <c r="AT138" s="20" t="s">
        <v>135</v>
      </c>
      <c r="AU138" s="20" t="s">
        <v>80</v>
      </c>
    </row>
    <row r="139" s="1" customFormat="1" ht="25.5" customHeight="1">
      <c r="B139" s="42"/>
      <c r="C139" s="217" t="s">
        <v>259</v>
      </c>
      <c r="D139" s="217" t="s">
        <v>128</v>
      </c>
      <c r="E139" s="218" t="s">
        <v>409</v>
      </c>
      <c r="F139" s="219" t="s">
        <v>410</v>
      </c>
      <c r="G139" s="220" t="s">
        <v>139</v>
      </c>
      <c r="H139" s="221">
        <v>1</v>
      </c>
      <c r="I139" s="222"/>
      <c r="J139" s="223">
        <f>ROUND(I139*H139,2)</f>
        <v>0</v>
      </c>
      <c r="K139" s="219" t="s">
        <v>132</v>
      </c>
      <c r="L139" s="68"/>
      <c r="M139" s="224" t="s">
        <v>21</v>
      </c>
      <c r="N139" s="225" t="s">
        <v>41</v>
      </c>
      <c r="O139" s="43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AR139" s="20" t="s">
        <v>133</v>
      </c>
      <c r="AT139" s="20" t="s">
        <v>128</v>
      </c>
      <c r="AU139" s="20" t="s">
        <v>80</v>
      </c>
      <c r="AY139" s="20" t="s">
        <v>125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20" t="s">
        <v>78</v>
      </c>
      <c r="BK139" s="228">
        <f>ROUND(I139*H139,2)</f>
        <v>0</v>
      </c>
      <c r="BL139" s="20" t="s">
        <v>133</v>
      </c>
      <c r="BM139" s="20" t="s">
        <v>411</v>
      </c>
    </row>
    <row r="140" s="1" customFormat="1">
      <c r="B140" s="42"/>
      <c r="C140" s="70"/>
      <c r="D140" s="229" t="s">
        <v>135</v>
      </c>
      <c r="E140" s="70"/>
      <c r="F140" s="230" t="s">
        <v>372</v>
      </c>
      <c r="G140" s="70"/>
      <c r="H140" s="70"/>
      <c r="I140" s="187"/>
      <c r="J140" s="70"/>
      <c r="K140" s="70"/>
      <c r="L140" s="68"/>
      <c r="M140" s="231"/>
      <c r="N140" s="43"/>
      <c r="O140" s="43"/>
      <c r="P140" s="43"/>
      <c r="Q140" s="43"/>
      <c r="R140" s="43"/>
      <c r="S140" s="43"/>
      <c r="T140" s="91"/>
      <c r="AT140" s="20" t="s">
        <v>135</v>
      </c>
      <c r="AU140" s="20" t="s">
        <v>80</v>
      </c>
    </row>
    <row r="141" s="1" customFormat="1" ht="25.5" customHeight="1">
      <c r="B141" s="42"/>
      <c r="C141" s="217" t="s">
        <v>265</v>
      </c>
      <c r="D141" s="217" t="s">
        <v>128</v>
      </c>
      <c r="E141" s="218" t="s">
        <v>412</v>
      </c>
      <c r="F141" s="219" t="s">
        <v>413</v>
      </c>
      <c r="G141" s="220" t="s">
        <v>139</v>
      </c>
      <c r="H141" s="221">
        <v>1</v>
      </c>
      <c r="I141" s="222"/>
      <c r="J141" s="223">
        <f>ROUND(I141*H141,2)</f>
        <v>0</v>
      </c>
      <c r="K141" s="219" t="s">
        <v>132</v>
      </c>
      <c r="L141" s="68"/>
      <c r="M141" s="224" t="s">
        <v>21</v>
      </c>
      <c r="N141" s="225" t="s">
        <v>41</v>
      </c>
      <c r="O141" s="43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AR141" s="20" t="s">
        <v>133</v>
      </c>
      <c r="AT141" s="20" t="s">
        <v>128</v>
      </c>
      <c r="AU141" s="20" t="s">
        <v>80</v>
      </c>
      <c r="AY141" s="20" t="s">
        <v>125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20" t="s">
        <v>78</v>
      </c>
      <c r="BK141" s="228">
        <f>ROUND(I141*H141,2)</f>
        <v>0</v>
      </c>
      <c r="BL141" s="20" t="s">
        <v>133</v>
      </c>
      <c r="BM141" s="20" t="s">
        <v>414</v>
      </c>
    </row>
    <row r="142" s="1" customFormat="1">
      <c r="B142" s="42"/>
      <c r="C142" s="70"/>
      <c r="D142" s="229" t="s">
        <v>135</v>
      </c>
      <c r="E142" s="70"/>
      <c r="F142" s="230" t="s">
        <v>372</v>
      </c>
      <c r="G142" s="70"/>
      <c r="H142" s="70"/>
      <c r="I142" s="187"/>
      <c r="J142" s="70"/>
      <c r="K142" s="70"/>
      <c r="L142" s="68"/>
      <c r="M142" s="231"/>
      <c r="N142" s="43"/>
      <c r="O142" s="43"/>
      <c r="P142" s="43"/>
      <c r="Q142" s="43"/>
      <c r="R142" s="43"/>
      <c r="S142" s="43"/>
      <c r="T142" s="91"/>
      <c r="AT142" s="20" t="s">
        <v>135</v>
      </c>
      <c r="AU142" s="20" t="s">
        <v>80</v>
      </c>
    </row>
    <row r="143" s="1" customFormat="1" ht="25.5" customHeight="1">
      <c r="B143" s="42"/>
      <c r="C143" s="217" t="s">
        <v>281</v>
      </c>
      <c r="D143" s="217" t="s">
        <v>128</v>
      </c>
      <c r="E143" s="218" t="s">
        <v>415</v>
      </c>
      <c r="F143" s="219" t="s">
        <v>416</v>
      </c>
      <c r="G143" s="220" t="s">
        <v>139</v>
      </c>
      <c r="H143" s="221">
        <v>1</v>
      </c>
      <c r="I143" s="222"/>
      <c r="J143" s="223">
        <f>ROUND(I143*H143,2)</f>
        <v>0</v>
      </c>
      <c r="K143" s="219" t="s">
        <v>132</v>
      </c>
      <c r="L143" s="68"/>
      <c r="M143" s="224" t="s">
        <v>21</v>
      </c>
      <c r="N143" s="225" t="s">
        <v>41</v>
      </c>
      <c r="O143" s="43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AR143" s="20" t="s">
        <v>133</v>
      </c>
      <c r="AT143" s="20" t="s">
        <v>128</v>
      </c>
      <c r="AU143" s="20" t="s">
        <v>80</v>
      </c>
      <c r="AY143" s="20" t="s">
        <v>125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20" t="s">
        <v>78</v>
      </c>
      <c r="BK143" s="228">
        <f>ROUND(I143*H143,2)</f>
        <v>0</v>
      </c>
      <c r="BL143" s="20" t="s">
        <v>133</v>
      </c>
      <c r="BM143" s="20" t="s">
        <v>417</v>
      </c>
    </row>
    <row r="144" s="1" customFormat="1">
      <c r="B144" s="42"/>
      <c r="C144" s="70"/>
      <c r="D144" s="229" t="s">
        <v>135</v>
      </c>
      <c r="E144" s="70"/>
      <c r="F144" s="230" t="s">
        <v>372</v>
      </c>
      <c r="G144" s="70"/>
      <c r="H144" s="70"/>
      <c r="I144" s="187"/>
      <c r="J144" s="70"/>
      <c r="K144" s="70"/>
      <c r="L144" s="68"/>
      <c r="M144" s="231"/>
      <c r="N144" s="43"/>
      <c r="O144" s="43"/>
      <c r="P144" s="43"/>
      <c r="Q144" s="43"/>
      <c r="R144" s="43"/>
      <c r="S144" s="43"/>
      <c r="T144" s="91"/>
      <c r="AT144" s="20" t="s">
        <v>135</v>
      </c>
      <c r="AU144" s="20" t="s">
        <v>80</v>
      </c>
    </row>
    <row r="145" s="1" customFormat="1" ht="25.5" customHeight="1">
      <c r="B145" s="42"/>
      <c r="C145" s="217" t="s">
        <v>269</v>
      </c>
      <c r="D145" s="217" t="s">
        <v>128</v>
      </c>
      <c r="E145" s="218" t="s">
        <v>418</v>
      </c>
      <c r="F145" s="219" t="s">
        <v>419</v>
      </c>
      <c r="G145" s="220" t="s">
        <v>139</v>
      </c>
      <c r="H145" s="221">
        <v>1</v>
      </c>
      <c r="I145" s="222"/>
      <c r="J145" s="223">
        <f>ROUND(I145*H145,2)</f>
        <v>0</v>
      </c>
      <c r="K145" s="219" t="s">
        <v>132</v>
      </c>
      <c r="L145" s="68"/>
      <c r="M145" s="224" t="s">
        <v>21</v>
      </c>
      <c r="N145" s="225" t="s">
        <v>41</v>
      </c>
      <c r="O145" s="43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AR145" s="20" t="s">
        <v>133</v>
      </c>
      <c r="AT145" s="20" t="s">
        <v>128</v>
      </c>
      <c r="AU145" s="20" t="s">
        <v>80</v>
      </c>
      <c r="AY145" s="20" t="s">
        <v>125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20" t="s">
        <v>78</v>
      </c>
      <c r="BK145" s="228">
        <f>ROUND(I145*H145,2)</f>
        <v>0</v>
      </c>
      <c r="BL145" s="20" t="s">
        <v>133</v>
      </c>
      <c r="BM145" s="20" t="s">
        <v>420</v>
      </c>
    </row>
    <row r="146" s="1" customFormat="1">
      <c r="B146" s="42"/>
      <c r="C146" s="70"/>
      <c r="D146" s="229" t="s">
        <v>135</v>
      </c>
      <c r="E146" s="70"/>
      <c r="F146" s="230" t="s">
        <v>372</v>
      </c>
      <c r="G146" s="70"/>
      <c r="H146" s="70"/>
      <c r="I146" s="187"/>
      <c r="J146" s="70"/>
      <c r="K146" s="70"/>
      <c r="L146" s="68"/>
      <c r="M146" s="231"/>
      <c r="N146" s="43"/>
      <c r="O146" s="43"/>
      <c r="P146" s="43"/>
      <c r="Q146" s="43"/>
      <c r="R146" s="43"/>
      <c r="S146" s="43"/>
      <c r="T146" s="91"/>
      <c r="AT146" s="20" t="s">
        <v>135</v>
      </c>
      <c r="AU146" s="20" t="s">
        <v>80</v>
      </c>
    </row>
    <row r="147" s="1" customFormat="1" ht="25.5" customHeight="1">
      <c r="B147" s="42"/>
      <c r="C147" s="217" t="s">
        <v>273</v>
      </c>
      <c r="D147" s="217" t="s">
        <v>128</v>
      </c>
      <c r="E147" s="218" t="s">
        <v>421</v>
      </c>
      <c r="F147" s="219" t="s">
        <v>422</v>
      </c>
      <c r="G147" s="220" t="s">
        <v>139</v>
      </c>
      <c r="H147" s="221">
        <v>1</v>
      </c>
      <c r="I147" s="222"/>
      <c r="J147" s="223">
        <f>ROUND(I147*H147,2)</f>
        <v>0</v>
      </c>
      <c r="K147" s="219" t="s">
        <v>132</v>
      </c>
      <c r="L147" s="68"/>
      <c r="M147" s="224" t="s">
        <v>21</v>
      </c>
      <c r="N147" s="225" t="s">
        <v>41</v>
      </c>
      <c r="O147" s="43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AR147" s="20" t="s">
        <v>133</v>
      </c>
      <c r="AT147" s="20" t="s">
        <v>128</v>
      </c>
      <c r="AU147" s="20" t="s">
        <v>80</v>
      </c>
      <c r="AY147" s="20" t="s">
        <v>125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20" t="s">
        <v>78</v>
      </c>
      <c r="BK147" s="228">
        <f>ROUND(I147*H147,2)</f>
        <v>0</v>
      </c>
      <c r="BL147" s="20" t="s">
        <v>133</v>
      </c>
      <c r="BM147" s="20" t="s">
        <v>423</v>
      </c>
    </row>
    <row r="148" s="1" customFormat="1">
      <c r="B148" s="42"/>
      <c r="C148" s="70"/>
      <c r="D148" s="229" t="s">
        <v>135</v>
      </c>
      <c r="E148" s="70"/>
      <c r="F148" s="230" t="s">
        <v>372</v>
      </c>
      <c r="G148" s="70"/>
      <c r="H148" s="70"/>
      <c r="I148" s="187"/>
      <c r="J148" s="70"/>
      <c r="K148" s="70"/>
      <c r="L148" s="68"/>
      <c r="M148" s="231"/>
      <c r="N148" s="43"/>
      <c r="O148" s="43"/>
      <c r="P148" s="43"/>
      <c r="Q148" s="43"/>
      <c r="R148" s="43"/>
      <c r="S148" s="43"/>
      <c r="T148" s="91"/>
      <c r="AT148" s="20" t="s">
        <v>135</v>
      </c>
      <c r="AU148" s="20" t="s">
        <v>80</v>
      </c>
    </row>
    <row r="149" s="1" customFormat="1" ht="25.5" customHeight="1">
      <c r="B149" s="42"/>
      <c r="C149" s="217" t="s">
        <v>277</v>
      </c>
      <c r="D149" s="217" t="s">
        <v>128</v>
      </c>
      <c r="E149" s="218" t="s">
        <v>424</v>
      </c>
      <c r="F149" s="219" t="s">
        <v>425</v>
      </c>
      <c r="G149" s="220" t="s">
        <v>139</v>
      </c>
      <c r="H149" s="221">
        <v>1</v>
      </c>
      <c r="I149" s="222"/>
      <c r="J149" s="223">
        <f>ROUND(I149*H149,2)</f>
        <v>0</v>
      </c>
      <c r="K149" s="219" t="s">
        <v>132</v>
      </c>
      <c r="L149" s="68"/>
      <c r="M149" s="224" t="s">
        <v>21</v>
      </c>
      <c r="N149" s="225" t="s">
        <v>41</v>
      </c>
      <c r="O149" s="43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AR149" s="20" t="s">
        <v>133</v>
      </c>
      <c r="AT149" s="20" t="s">
        <v>128</v>
      </c>
      <c r="AU149" s="20" t="s">
        <v>80</v>
      </c>
      <c r="AY149" s="20" t="s">
        <v>125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20" t="s">
        <v>78</v>
      </c>
      <c r="BK149" s="228">
        <f>ROUND(I149*H149,2)</f>
        <v>0</v>
      </c>
      <c r="BL149" s="20" t="s">
        <v>133</v>
      </c>
      <c r="BM149" s="20" t="s">
        <v>426</v>
      </c>
    </row>
    <row r="150" s="1" customFormat="1">
      <c r="B150" s="42"/>
      <c r="C150" s="70"/>
      <c r="D150" s="229" t="s">
        <v>135</v>
      </c>
      <c r="E150" s="70"/>
      <c r="F150" s="230" t="s">
        <v>372</v>
      </c>
      <c r="G150" s="70"/>
      <c r="H150" s="70"/>
      <c r="I150" s="187"/>
      <c r="J150" s="70"/>
      <c r="K150" s="70"/>
      <c r="L150" s="68"/>
      <c r="M150" s="231"/>
      <c r="N150" s="43"/>
      <c r="O150" s="43"/>
      <c r="P150" s="43"/>
      <c r="Q150" s="43"/>
      <c r="R150" s="43"/>
      <c r="S150" s="43"/>
      <c r="T150" s="91"/>
      <c r="AT150" s="20" t="s">
        <v>135</v>
      </c>
      <c r="AU150" s="20" t="s">
        <v>80</v>
      </c>
    </row>
    <row r="151" s="1" customFormat="1" ht="25.5" customHeight="1">
      <c r="B151" s="42"/>
      <c r="C151" s="217" t="s">
        <v>149</v>
      </c>
      <c r="D151" s="217" t="s">
        <v>128</v>
      </c>
      <c r="E151" s="218" t="s">
        <v>427</v>
      </c>
      <c r="F151" s="219" t="s">
        <v>428</v>
      </c>
      <c r="G151" s="220" t="s">
        <v>139</v>
      </c>
      <c r="H151" s="221">
        <v>1</v>
      </c>
      <c r="I151" s="222"/>
      <c r="J151" s="223">
        <f>ROUND(I151*H151,2)</f>
        <v>0</v>
      </c>
      <c r="K151" s="219" t="s">
        <v>132</v>
      </c>
      <c r="L151" s="68"/>
      <c r="M151" s="224" t="s">
        <v>21</v>
      </c>
      <c r="N151" s="225" t="s">
        <v>41</v>
      </c>
      <c r="O151" s="43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AR151" s="20" t="s">
        <v>133</v>
      </c>
      <c r="AT151" s="20" t="s">
        <v>128</v>
      </c>
      <c r="AU151" s="20" t="s">
        <v>80</v>
      </c>
      <c r="AY151" s="20" t="s">
        <v>125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20" t="s">
        <v>78</v>
      </c>
      <c r="BK151" s="228">
        <f>ROUND(I151*H151,2)</f>
        <v>0</v>
      </c>
      <c r="BL151" s="20" t="s">
        <v>133</v>
      </c>
      <c r="BM151" s="20" t="s">
        <v>429</v>
      </c>
    </row>
    <row r="152" s="1" customFormat="1">
      <c r="B152" s="42"/>
      <c r="C152" s="70"/>
      <c r="D152" s="229" t="s">
        <v>135</v>
      </c>
      <c r="E152" s="70"/>
      <c r="F152" s="230" t="s">
        <v>372</v>
      </c>
      <c r="G152" s="70"/>
      <c r="H152" s="70"/>
      <c r="I152" s="187"/>
      <c r="J152" s="70"/>
      <c r="K152" s="70"/>
      <c r="L152" s="68"/>
      <c r="M152" s="231"/>
      <c r="N152" s="43"/>
      <c r="O152" s="43"/>
      <c r="P152" s="43"/>
      <c r="Q152" s="43"/>
      <c r="R152" s="43"/>
      <c r="S152" s="43"/>
      <c r="T152" s="91"/>
      <c r="AT152" s="20" t="s">
        <v>135</v>
      </c>
      <c r="AU152" s="20" t="s">
        <v>80</v>
      </c>
    </row>
    <row r="153" s="1" customFormat="1" ht="25.5" customHeight="1">
      <c r="B153" s="42"/>
      <c r="C153" s="217" t="s">
        <v>430</v>
      </c>
      <c r="D153" s="217" t="s">
        <v>128</v>
      </c>
      <c r="E153" s="218" t="s">
        <v>431</v>
      </c>
      <c r="F153" s="219" t="s">
        <v>432</v>
      </c>
      <c r="G153" s="220" t="s">
        <v>139</v>
      </c>
      <c r="H153" s="221">
        <v>1</v>
      </c>
      <c r="I153" s="222"/>
      <c r="J153" s="223">
        <f>ROUND(I153*H153,2)</f>
        <v>0</v>
      </c>
      <c r="K153" s="219" t="s">
        <v>132</v>
      </c>
      <c r="L153" s="68"/>
      <c r="M153" s="224" t="s">
        <v>21</v>
      </c>
      <c r="N153" s="225" t="s">
        <v>41</v>
      </c>
      <c r="O153" s="43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AR153" s="20" t="s">
        <v>133</v>
      </c>
      <c r="AT153" s="20" t="s">
        <v>128</v>
      </c>
      <c r="AU153" s="20" t="s">
        <v>80</v>
      </c>
      <c r="AY153" s="20" t="s">
        <v>125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20" t="s">
        <v>78</v>
      </c>
      <c r="BK153" s="228">
        <f>ROUND(I153*H153,2)</f>
        <v>0</v>
      </c>
      <c r="BL153" s="20" t="s">
        <v>133</v>
      </c>
      <c r="BM153" s="20" t="s">
        <v>433</v>
      </c>
    </row>
    <row r="154" s="1" customFormat="1">
      <c r="B154" s="42"/>
      <c r="C154" s="70"/>
      <c r="D154" s="229" t="s">
        <v>135</v>
      </c>
      <c r="E154" s="70"/>
      <c r="F154" s="230" t="s">
        <v>372</v>
      </c>
      <c r="G154" s="70"/>
      <c r="H154" s="70"/>
      <c r="I154" s="187"/>
      <c r="J154" s="70"/>
      <c r="K154" s="70"/>
      <c r="L154" s="68"/>
      <c r="M154" s="231"/>
      <c r="N154" s="43"/>
      <c r="O154" s="43"/>
      <c r="P154" s="43"/>
      <c r="Q154" s="43"/>
      <c r="R154" s="43"/>
      <c r="S154" s="43"/>
      <c r="T154" s="91"/>
      <c r="AT154" s="20" t="s">
        <v>135</v>
      </c>
      <c r="AU154" s="20" t="s">
        <v>80</v>
      </c>
    </row>
    <row r="155" s="1" customFormat="1" ht="25.5" customHeight="1">
      <c r="B155" s="42"/>
      <c r="C155" s="217" t="s">
        <v>434</v>
      </c>
      <c r="D155" s="217" t="s">
        <v>128</v>
      </c>
      <c r="E155" s="218" t="s">
        <v>435</v>
      </c>
      <c r="F155" s="219" t="s">
        <v>436</v>
      </c>
      <c r="G155" s="220" t="s">
        <v>139</v>
      </c>
      <c r="H155" s="221">
        <v>1</v>
      </c>
      <c r="I155" s="222"/>
      <c r="J155" s="223">
        <f>ROUND(I155*H155,2)</f>
        <v>0</v>
      </c>
      <c r="K155" s="219" t="s">
        <v>132</v>
      </c>
      <c r="L155" s="68"/>
      <c r="M155" s="224" t="s">
        <v>21</v>
      </c>
      <c r="N155" s="225" t="s">
        <v>41</v>
      </c>
      <c r="O155" s="43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AR155" s="20" t="s">
        <v>133</v>
      </c>
      <c r="AT155" s="20" t="s">
        <v>128</v>
      </c>
      <c r="AU155" s="20" t="s">
        <v>80</v>
      </c>
      <c r="AY155" s="20" t="s">
        <v>125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20" t="s">
        <v>78</v>
      </c>
      <c r="BK155" s="228">
        <f>ROUND(I155*H155,2)</f>
        <v>0</v>
      </c>
      <c r="BL155" s="20" t="s">
        <v>133</v>
      </c>
      <c r="BM155" s="20" t="s">
        <v>437</v>
      </c>
    </row>
    <row r="156" s="1" customFormat="1">
      <c r="B156" s="42"/>
      <c r="C156" s="70"/>
      <c r="D156" s="229" t="s">
        <v>135</v>
      </c>
      <c r="E156" s="70"/>
      <c r="F156" s="230" t="s">
        <v>372</v>
      </c>
      <c r="G156" s="70"/>
      <c r="H156" s="70"/>
      <c r="I156" s="187"/>
      <c r="J156" s="70"/>
      <c r="K156" s="70"/>
      <c r="L156" s="68"/>
      <c r="M156" s="231"/>
      <c r="N156" s="43"/>
      <c r="O156" s="43"/>
      <c r="P156" s="43"/>
      <c r="Q156" s="43"/>
      <c r="R156" s="43"/>
      <c r="S156" s="43"/>
      <c r="T156" s="91"/>
      <c r="AT156" s="20" t="s">
        <v>135</v>
      </c>
      <c r="AU156" s="20" t="s">
        <v>80</v>
      </c>
    </row>
    <row r="157" s="1" customFormat="1" ht="25.5" customHeight="1">
      <c r="B157" s="42"/>
      <c r="C157" s="217" t="s">
        <v>438</v>
      </c>
      <c r="D157" s="217" t="s">
        <v>128</v>
      </c>
      <c r="E157" s="218" t="s">
        <v>439</v>
      </c>
      <c r="F157" s="219" t="s">
        <v>440</v>
      </c>
      <c r="G157" s="220" t="s">
        <v>139</v>
      </c>
      <c r="H157" s="221">
        <v>1</v>
      </c>
      <c r="I157" s="222"/>
      <c r="J157" s="223">
        <f>ROUND(I157*H157,2)</f>
        <v>0</v>
      </c>
      <c r="K157" s="219" t="s">
        <v>132</v>
      </c>
      <c r="L157" s="68"/>
      <c r="M157" s="224" t="s">
        <v>21</v>
      </c>
      <c r="N157" s="225" t="s">
        <v>41</v>
      </c>
      <c r="O157" s="43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AR157" s="20" t="s">
        <v>133</v>
      </c>
      <c r="AT157" s="20" t="s">
        <v>128</v>
      </c>
      <c r="AU157" s="20" t="s">
        <v>80</v>
      </c>
      <c r="AY157" s="20" t="s">
        <v>125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20" t="s">
        <v>78</v>
      </c>
      <c r="BK157" s="228">
        <f>ROUND(I157*H157,2)</f>
        <v>0</v>
      </c>
      <c r="BL157" s="20" t="s">
        <v>133</v>
      </c>
      <c r="BM157" s="20" t="s">
        <v>441</v>
      </c>
    </row>
    <row r="158" s="1" customFormat="1">
      <c r="B158" s="42"/>
      <c r="C158" s="70"/>
      <c r="D158" s="229" t="s">
        <v>135</v>
      </c>
      <c r="E158" s="70"/>
      <c r="F158" s="230" t="s">
        <v>372</v>
      </c>
      <c r="G158" s="70"/>
      <c r="H158" s="70"/>
      <c r="I158" s="187"/>
      <c r="J158" s="70"/>
      <c r="K158" s="70"/>
      <c r="L158" s="68"/>
      <c r="M158" s="231"/>
      <c r="N158" s="43"/>
      <c r="O158" s="43"/>
      <c r="P158" s="43"/>
      <c r="Q158" s="43"/>
      <c r="R158" s="43"/>
      <c r="S158" s="43"/>
      <c r="T158" s="91"/>
      <c r="AT158" s="20" t="s">
        <v>135</v>
      </c>
      <c r="AU158" s="20" t="s">
        <v>80</v>
      </c>
    </row>
    <row r="159" s="1" customFormat="1" ht="25.5" customHeight="1">
      <c r="B159" s="42"/>
      <c r="C159" s="217" t="s">
        <v>442</v>
      </c>
      <c r="D159" s="217" t="s">
        <v>128</v>
      </c>
      <c r="E159" s="218" t="s">
        <v>443</v>
      </c>
      <c r="F159" s="219" t="s">
        <v>444</v>
      </c>
      <c r="G159" s="220" t="s">
        <v>139</v>
      </c>
      <c r="H159" s="221">
        <v>1</v>
      </c>
      <c r="I159" s="222"/>
      <c r="J159" s="223">
        <f>ROUND(I159*H159,2)</f>
        <v>0</v>
      </c>
      <c r="K159" s="219" t="s">
        <v>132</v>
      </c>
      <c r="L159" s="68"/>
      <c r="M159" s="224" t="s">
        <v>21</v>
      </c>
      <c r="N159" s="225" t="s">
        <v>41</v>
      </c>
      <c r="O159" s="43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AR159" s="20" t="s">
        <v>133</v>
      </c>
      <c r="AT159" s="20" t="s">
        <v>128</v>
      </c>
      <c r="AU159" s="20" t="s">
        <v>80</v>
      </c>
      <c r="AY159" s="20" t="s">
        <v>125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20" t="s">
        <v>78</v>
      </c>
      <c r="BK159" s="228">
        <f>ROUND(I159*H159,2)</f>
        <v>0</v>
      </c>
      <c r="BL159" s="20" t="s">
        <v>133</v>
      </c>
      <c r="BM159" s="20" t="s">
        <v>445</v>
      </c>
    </row>
    <row r="160" s="1" customFormat="1">
      <c r="B160" s="42"/>
      <c r="C160" s="70"/>
      <c r="D160" s="229" t="s">
        <v>135</v>
      </c>
      <c r="E160" s="70"/>
      <c r="F160" s="230" t="s">
        <v>372</v>
      </c>
      <c r="G160" s="70"/>
      <c r="H160" s="70"/>
      <c r="I160" s="187"/>
      <c r="J160" s="70"/>
      <c r="K160" s="70"/>
      <c r="L160" s="68"/>
      <c r="M160" s="231"/>
      <c r="N160" s="43"/>
      <c r="O160" s="43"/>
      <c r="P160" s="43"/>
      <c r="Q160" s="43"/>
      <c r="R160" s="43"/>
      <c r="S160" s="43"/>
      <c r="T160" s="91"/>
      <c r="AT160" s="20" t="s">
        <v>135</v>
      </c>
      <c r="AU160" s="20" t="s">
        <v>80</v>
      </c>
    </row>
    <row r="161" s="1" customFormat="1" ht="16.5" customHeight="1">
      <c r="B161" s="42"/>
      <c r="C161" s="217" t="s">
        <v>446</v>
      </c>
      <c r="D161" s="217" t="s">
        <v>128</v>
      </c>
      <c r="E161" s="218" t="s">
        <v>447</v>
      </c>
      <c r="F161" s="219" t="s">
        <v>448</v>
      </c>
      <c r="G161" s="220" t="s">
        <v>139</v>
      </c>
      <c r="H161" s="221">
        <v>10</v>
      </c>
      <c r="I161" s="222"/>
      <c r="J161" s="223">
        <f>ROUND(I161*H161,2)</f>
        <v>0</v>
      </c>
      <c r="K161" s="219" t="s">
        <v>132</v>
      </c>
      <c r="L161" s="68"/>
      <c r="M161" s="224" t="s">
        <v>21</v>
      </c>
      <c r="N161" s="225" t="s">
        <v>41</v>
      </c>
      <c r="O161" s="43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AR161" s="20" t="s">
        <v>133</v>
      </c>
      <c r="AT161" s="20" t="s">
        <v>128</v>
      </c>
      <c r="AU161" s="20" t="s">
        <v>80</v>
      </c>
      <c r="AY161" s="20" t="s">
        <v>125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20" t="s">
        <v>78</v>
      </c>
      <c r="BK161" s="228">
        <f>ROUND(I161*H161,2)</f>
        <v>0</v>
      </c>
      <c r="BL161" s="20" t="s">
        <v>133</v>
      </c>
      <c r="BM161" s="20" t="s">
        <v>449</v>
      </c>
    </row>
    <row r="162" s="1" customFormat="1">
      <c r="B162" s="42"/>
      <c r="C162" s="70"/>
      <c r="D162" s="229" t="s">
        <v>135</v>
      </c>
      <c r="E162" s="70"/>
      <c r="F162" s="230" t="s">
        <v>450</v>
      </c>
      <c r="G162" s="70"/>
      <c r="H162" s="70"/>
      <c r="I162" s="187"/>
      <c r="J162" s="70"/>
      <c r="K162" s="70"/>
      <c r="L162" s="68"/>
      <c r="M162" s="231"/>
      <c r="N162" s="43"/>
      <c r="O162" s="43"/>
      <c r="P162" s="43"/>
      <c r="Q162" s="43"/>
      <c r="R162" s="43"/>
      <c r="S162" s="43"/>
      <c r="T162" s="91"/>
      <c r="AT162" s="20" t="s">
        <v>135</v>
      </c>
      <c r="AU162" s="20" t="s">
        <v>80</v>
      </c>
    </row>
    <row r="163" s="1" customFormat="1" ht="16.5" customHeight="1">
      <c r="B163" s="42"/>
      <c r="C163" s="217" t="s">
        <v>451</v>
      </c>
      <c r="D163" s="217" t="s">
        <v>128</v>
      </c>
      <c r="E163" s="218" t="s">
        <v>452</v>
      </c>
      <c r="F163" s="219" t="s">
        <v>453</v>
      </c>
      <c r="G163" s="220" t="s">
        <v>139</v>
      </c>
      <c r="H163" s="221">
        <v>10</v>
      </c>
      <c r="I163" s="222"/>
      <c r="J163" s="223">
        <f>ROUND(I163*H163,2)</f>
        <v>0</v>
      </c>
      <c r="K163" s="219" t="s">
        <v>132</v>
      </c>
      <c r="L163" s="68"/>
      <c r="M163" s="224" t="s">
        <v>21</v>
      </c>
      <c r="N163" s="225" t="s">
        <v>41</v>
      </c>
      <c r="O163" s="43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AR163" s="20" t="s">
        <v>133</v>
      </c>
      <c r="AT163" s="20" t="s">
        <v>128</v>
      </c>
      <c r="AU163" s="20" t="s">
        <v>80</v>
      </c>
      <c r="AY163" s="20" t="s">
        <v>125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20" t="s">
        <v>78</v>
      </c>
      <c r="BK163" s="228">
        <f>ROUND(I163*H163,2)</f>
        <v>0</v>
      </c>
      <c r="BL163" s="20" t="s">
        <v>133</v>
      </c>
      <c r="BM163" s="20" t="s">
        <v>454</v>
      </c>
    </row>
    <row r="164" s="1" customFormat="1">
      <c r="B164" s="42"/>
      <c r="C164" s="70"/>
      <c r="D164" s="229" t="s">
        <v>135</v>
      </c>
      <c r="E164" s="70"/>
      <c r="F164" s="230" t="s">
        <v>450</v>
      </c>
      <c r="G164" s="70"/>
      <c r="H164" s="70"/>
      <c r="I164" s="187"/>
      <c r="J164" s="70"/>
      <c r="K164" s="70"/>
      <c r="L164" s="68"/>
      <c r="M164" s="231"/>
      <c r="N164" s="43"/>
      <c r="O164" s="43"/>
      <c r="P164" s="43"/>
      <c r="Q164" s="43"/>
      <c r="R164" s="43"/>
      <c r="S164" s="43"/>
      <c r="T164" s="91"/>
      <c r="AT164" s="20" t="s">
        <v>135</v>
      </c>
      <c r="AU164" s="20" t="s">
        <v>80</v>
      </c>
    </row>
    <row r="165" s="1" customFormat="1" ht="16.5" customHeight="1">
      <c r="B165" s="42"/>
      <c r="C165" s="217" t="s">
        <v>455</v>
      </c>
      <c r="D165" s="217" t="s">
        <v>128</v>
      </c>
      <c r="E165" s="218" t="s">
        <v>456</v>
      </c>
      <c r="F165" s="219" t="s">
        <v>457</v>
      </c>
      <c r="G165" s="220" t="s">
        <v>139</v>
      </c>
      <c r="H165" s="221">
        <v>10</v>
      </c>
      <c r="I165" s="222"/>
      <c r="J165" s="223">
        <f>ROUND(I165*H165,2)</f>
        <v>0</v>
      </c>
      <c r="K165" s="219" t="s">
        <v>132</v>
      </c>
      <c r="L165" s="68"/>
      <c r="M165" s="224" t="s">
        <v>21</v>
      </c>
      <c r="N165" s="225" t="s">
        <v>41</v>
      </c>
      <c r="O165" s="43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AR165" s="20" t="s">
        <v>133</v>
      </c>
      <c r="AT165" s="20" t="s">
        <v>128</v>
      </c>
      <c r="AU165" s="20" t="s">
        <v>80</v>
      </c>
      <c r="AY165" s="20" t="s">
        <v>125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20" t="s">
        <v>78</v>
      </c>
      <c r="BK165" s="228">
        <f>ROUND(I165*H165,2)</f>
        <v>0</v>
      </c>
      <c r="BL165" s="20" t="s">
        <v>133</v>
      </c>
      <c r="BM165" s="20" t="s">
        <v>458</v>
      </c>
    </row>
    <row r="166" s="1" customFormat="1">
      <c r="B166" s="42"/>
      <c r="C166" s="70"/>
      <c r="D166" s="229" t="s">
        <v>135</v>
      </c>
      <c r="E166" s="70"/>
      <c r="F166" s="230" t="s">
        <v>450</v>
      </c>
      <c r="G166" s="70"/>
      <c r="H166" s="70"/>
      <c r="I166" s="187"/>
      <c r="J166" s="70"/>
      <c r="K166" s="70"/>
      <c r="L166" s="68"/>
      <c r="M166" s="231"/>
      <c r="N166" s="43"/>
      <c r="O166" s="43"/>
      <c r="P166" s="43"/>
      <c r="Q166" s="43"/>
      <c r="R166" s="43"/>
      <c r="S166" s="43"/>
      <c r="T166" s="91"/>
      <c r="AT166" s="20" t="s">
        <v>135</v>
      </c>
      <c r="AU166" s="20" t="s">
        <v>80</v>
      </c>
    </row>
    <row r="167" s="1" customFormat="1" ht="16.5" customHeight="1">
      <c r="B167" s="42"/>
      <c r="C167" s="217" t="s">
        <v>459</v>
      </c>
      <c r="D167" s="217" t="s">
        <v>128</v>
      </c>
      <c r="E167" s="218" t="s">
        <v>460</v>
      </c>
      <c r="F167" s="219" t="s">
        <v>461</v>
      </c>
      <c r="G167" s="220" t="s">
        <v>139</v>
      </c>
      <c r="H167" s="221">
        <v>10</v>
      </c>
      <c r="I167" s="222"/>
      <c r="J167" s="223">
        <f>ROUND(I167*H167,2)</f>
        <v>0</v>
      </c>
      <c r="K167" s="219" t="s">
        <v>132</v>
      </c>
      <c r="L167" s="68"/>
      <c r="M167" s="224" t="s">
        <v>21</v>
      </c>
      <c r="N167" s="225" t="s">
        <v>41</v>
      </c>
      <c r="O167" s="43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AR167" s="20" t="s">
        <v>133</v>
      </c>
      <c r="AT167" s="20" t="s">
        <v>128</v>
      </c>
      <c r="AU167" s="20" t="s">
        <v>80</v>
      </c>
      <c r="AY167" s="20" t="s">
        <v>125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20" t="s">
        <v>78</v>
      </c>
      <c r="BK167" s="228">
        <f>ROUND(I167*H167,2)</f>
        <v>0</v>
      </c>
      <c r="BL167" s="20" t="s">
        <v>133</v>
      </c>
      <c r="BM167" s="20" t="s">
        <v>462</v>
      </c>
    </row>
    <row r="168" s="1" customFormat="1">
      <c r="B168" s="42"/>
      <c r="C168" s="70"/>
      <c r="D168" s="229" t="s">
        <v>135</v>
      </c>
      <c r="E168" s="70"/>
      <c r="F168" s="230" t="s">
        <v>450</v>
      </c>
      <c r="G168" s="70"/>
      <c r="H168" s="70"/>
      <c r="I168" s="187"/>
      <c r="J168" s="70"/>
      <c r="K168" s="70"/>
      <c r="L168" s="68"/>
      <c r="M168" s="231"/>
      <c r="N168" s="43"/>
      <c r="O168" s="43"/>
      <c r="P168" s="43"/>
      <c r="Q168" s="43"/>
      <c r="R168" s="43"/>
      <c r="S168" s="43"/>
      <c r="T168" s="91"/>
      <c r="AT168" s="20" t="s">
        <v>135</v>
      </c>
      <c r="AU168" s="20" t="s">
        <v>80</v>
      </c>
    </row>
    <row r="169" s="1" customFormat="1" ht="16.5" customHeight="1">
      <c r="B169" s="42"/>
      <c r="C169" s="217" t="s">
        <v>463</v>
      </c>
      <c r="D169" s="217" t="s">
        <v>128</v>
      </c>
      <c r="E169" s="218" t="s">
        <v>464</v>
      </c>
      <c r="F169" s="219" t="s">
        <v>465</v>
      </c>
      <c r="G169" s="220" t="s">
        <v>139</v>
      </c>
      <c r="H169" s="221">
        <v>10</v>
      </c>
      <c r="I169" s="222"/>
      <c r="J169" s="223">
        <f>ROUND(I169*H169,2)</f>
        <v>0</v>
      </c>
      <c r="K169" s="219" t="s">
        <v>132</v>
      </c>
      <c r="L169" s="68"/>
      <c r="M169" s="224" t="s">
        <v>21</v>
      </c>
      <c r="N169" s="225" t="s">
        <v>41</v>
      </c>
      <c r="O169" s="43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AR169" s="20" t="s">
        <v>133</v>
      </c>
      <c r="AT169" s="20" t="s">
        <v>128</v>
      </c>
      <c r="AU169" s="20" t="s">
        <v>80</v>
      </c>
      <c r="AY169" s="20" t="s">
        <v>125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20" t="s">
        <v>78</v>
      </c>
      <c r="BK169" s="228">
        <f>ROUND(I169*H169,2)</f>
        <v>0</v>
      </c>
      <c r="BL169" s="20" t="s">
        <v>133</v>
      </c>
      <c r="BM169" s="20" t="s">
        <v>466</v>
      </c>
    </row>
    <row r="170" s="1" customFormat="1">
      <c r="B170" s="42"/>
      <c r="C170" s="70"/>
      <c r="D170" s="229" t="s">
        <v>135</v>
      </c>
      <c r="E170" s="70"/>
      <c r="F170" s="230" t="s">
        <v>450</v>
      </c>
      <c r="G170" s="70"/>
      <c r="H170" s="70"/>
      <c r="I170" s="187"/>
      <c r="J170" s="70"/>
      <c r="K170" s="70"/>
      <c r="L170" s="68"/>
      <c r="M170" s="231"/>
      <c r="N170" s="43"/>
      <c r="O170" s="43"/>
      <c r="P170" s="43"/>
      <c r="Q170" s="43"/>
      <c r="R170" s="43"/>
      <c r="S170" s="43"/>
      <c r="T170" s="91"/>
      <c r="AT170" s="20" t="s">
        <v>135</v>
      </c>
      <c r="AU170" s="20" t="s">
        <v>80</v>
      </c>
    </row>
    <row r="171" s="1" customFormat="1" ht="16.5" customHeight="1">
      <c r="B171" s="42"/>
      <c r="C171" s="217" t="s">
        <v>467</v>
      </c>
      <c r="D171" s="217" t="s">
        <v>128</v>
      </c>
      <c r="E171" s="218" t="s">
        <v>468</v>
      </c>
      <c r="F171" s="219" t="s">
        <v>469</v>
      </c>
      <c r="G171" s="220" t="s">
        <v>139</v>
      </c>
      <c r="H171" s="221">
        <v>110</v>
      </c>
      <c r="I171" s="222"/>
      <c r="J171" s="223">
        <f>ROUND(I171*H171,2)</f>
        <v>0</v>
      </c>
      <c r="K171" s="219" t="s">
        <v>132</v>
      </c>
      <c r="L171" s="68"/>
      <c r="M171" s="224" t="s">
        <v>21</v>
      </c>
      <c r="N171" s="225" t="s">
        <v>41</v>
      </c>
      <c r="O171" s="43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AR171" s="20" t="s">
        <v>133</v>
      </c>
      <c r="AT171" s="20" t="s">
        <v>128</v>
      </c>
      <c r="AU171" s="20" t="s">
        <v>80</v>
      </c>
      <c r="AY171" s="20" t="s">
        <v>125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20" t="s">
        <v>78</v>
      </c>
      <c r="BK171" s="228">
        <f>ROUND(I171*H171,2)</f>
        <v>0</v>
      </c>
      <c r="BL171" s="20" t="s">
        <v>133</v>
      </c>
      <c r="BM171" s="20" t="s">
        <v>470</v>
      </c>
    </row>
    <row r="172" s="1" customFormat="1">
      <c r="B172" s="42"/>
      <c r="C172" s="70"/>
      <c r="D172" s="229" t="s">
        <v>135</v>
      </c>
      <c r="E172" s="70"/>
      <c r="F172" s="230" t="s">
        <v>471</v>
      </c>
      <c r="G172" s="70"/>
      <c r="H172" s="70"/>
      <c r="I172" s="187"/>
      <c r="J172" s="70"/>
      <c r="K172" s="70"/>
      <c r="L172" s="68"/>
      <c r="M172" s="231"/>
      <c r="N172" s="43"/>
      <c r="O172" s="43"/>
      <c r="P172" s="43"/>
      <c r="Q172" s="43"/>
      <c r="R172" s="43"/>
      <c r="S172" s="43"/>
      <c r="T172" s="91"/>
      <c r="AT172" s="20" t="s">
        <v>135</v>
      </c>
      <c r="AU172" s="20" t="s">
        <v>80</v>
      </c>
    </row>
    <row r="173" s="1" customFormat="1" ht="16.5" customHeight="1">
      <c r="B173" s="42"/>
      <c r="C173" s="217" t="s">
        <v>472</v>
      </c>
      <c r="D173" s="217" t="s">
        <v>128</v>
      </c>
      <c r="E173" s="218" t="s">
        <v>473</v>
      </c>
      <c r="F173" s="219" t="s">
        <v>474</v>
      </c>
      <c r="G173" s="220" t="s">
        <v>139</v>
      </c>
      <c r="H173" s="221">
        <v>100</v>
      </c>
      <c r="I173" s="222"/>
      <c r="J173" s="223">
        <f>ROUND(I173*H173,2)</f>
        <v>0</v>
      </c>
      <c r="K173" s="219" t="s">
        <v>132</v>
      </c>
      <c r="L173" s="68"/>
      <c r="M173" s="224" t="s">
        <v>21</v>
      </c>
      <c r="N173" s="225" t="s">
        <v>41</v>
      </c>
      <c r="O173" s="43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AR173" s="20" t="s">
        <v>133</v>
      </c>
      <c r="AT173" s="20" t="s">
        <v>128</v>
      </c>
      <c r="AU173" s="20" t="s">
        <v>80</v>
      </c>
      <c r="AY173" s="20" t="s">
        <v>125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20" t="s">
        <v>78</v>
      </c>
      <c r="BK173" s="228">
        <f>ROUND(I173*H173,2)</f>
        <v>0</v>
      </c>
      <c r="BL173" s="20" t="s">
        <v>133</v>
      </c>
      <c r="BM173" s="20" t="s">
        <v>475</v>
      </c>
    </row>
    <row r="174" s="1" customFormat="1">
      <c r="B174" s="42"/>
      <c r="C174" s="70"/>
      <c r="D174" s="229" t="s">
        <v>135</v>
      </c>
      <c r="E174" s="70"/>
      <c r="F174" s="230" t="s">
        <v>471</v>
      </c>
      <c r="G174" s="70"/>
      <c r="H174" s="70"/>
      <c r="I174" s="187"/>
      <c r="J174" s="70"/>
      <c r="K174" s="70"/>
      <c r="L174" s="68"/>
      <c r="M174" s="246"/>
      <c r="N174" s="243"/>
      <c r="O174" s="243"/>
      <c r="P174" s="243"/>
      <c r="Q174" s="243"/>
      <c r="R174" s="243"/>
      <c r="S174" s="243"/>
      <c r="T174" s="247"/>
      <c r="AT174" s="20" t="s">
        <v>135</v>
      </c>
      <c r="AU174" s="20" t="s">
        <v>80</v>
      </c>
    </row>
    <row r="175" s="1" customFormat="1" ht="6.96" customHeight="1">
      <c r="B175" s="63"/>
      <c r="C175" s="64"/>
      <c r="D175" s="64"/>
      <c r="E175" s="64"/>
      <c r="F175" s="64"/>
      <c r="G175" s="64"/>
      <c r="H175" s="64"/>
      <c r="I175" s="162"/>
      <c r="J175" s="64"/>
      <c r="K175" s="64"/>
      <c r="L175" s="68"/>
    </row>
  </sheetData>
  <sheetProtection sheet="1" autoFilter="0" formatColumns="0" formatRows="0" objects="1" scenarios="1" spinCount="100000" saltValue="ER6BDAkZ7bXShl5SBhXr7DwzmurF+iN8HptiQ268JszNhA59on2CcTL4uRHJ5u40nQEsXJeuk51HWWYVble4kA==" hashValue="J9b/97tfTx24dB62bOXGnDyQX/zGA5lfDQT6+A/3sNwJrnCvOOe0Rkmu0V/JiE2D8H0hhvuHMGTpI/TBD/RMbA==" algorithmName="SHA-512" password="CC35"/>
  <autoFilter ref="C77:K174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33"/>
      <c r="C1" s="133"/>
      <c r="D1" s="134" t="s">
        <v>1</v>
      </c>
      <c r="E1" s="133"/>
      <c r="F1" s="135" t="s">
        <v>93</v>
      </c>
      <c r="G1" s="135" t="s">
        <v>94</v>
      </c>
      <c r="H1" s="135"/>
      <c r="I1" s="136"/>
      <c r="J1" s="135" t="s">
        <v>95</v>
      </c>
      <c r="K1" s="134" t="s">
        <v>96</v>
      </c>
      <c r="L1" s="135" t="s">
        <v>97</v>
      </c>
      <c r="M1" s="135"/>
      <c r="N1" s="135"/>
      <c r="O1" s="135"/>
      <c r="P1" s="135"/>
      <c r="Q1" s="135"/>
      <c r="R1" s="135"/>
      <c r="S1" s="135"/>
      <c r="T1" s="13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92</v>
      </c>
    </row>
    <row r="3" ht="6.96" customHeight="1">
      <c r="B3" s="21"/>
      <c r="C3" s="22"/>
      <c r="D3" s="22"/>
      <c r="E3" s="22"/>
      <c r="F3" s="22"/>
      <c r="G3" s="22"/>
      <c r="H3" s="22"/>
      <c r="I3" s="137"/>
      <c r="J3" s="22"/>
      <c r="K3" s="23"/>
      <c r="AT3" s="20" t="s">
        <v>80</v>
      </c>
    </row>
    <row r="4" ht="36.96" customHeight="1">
      <c r="B4" s="24"/>
      <c r="C4" s="25"/>
      <c r="D4" s="26" t="s">
        <v>98</v>
      </c>
      <c r="E4" s="25"/>
      <c r="F4" s="25"/>
      <c r="G4" s="25"/>
      <c r="H4" s="25"/>
      <c r="I4" s="138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8"/>
      <c r="J5" s="25"/>
      <c r="K5" s="27"/>
    </row>
    <row r="6">
      <c r="B6" s="24"/>
      <c r="C6" s="25"/>
      <c r="D6" s="36" t="s">
        <v>18</v>
      </c>
      <c r="E6" s="25"/>
      <c r="F6" s="25"/>
      <c r="G6" s="25"/>
      <c r="H6" s="25"/>
      <c r="I6" s="138"/>
      <c r="J6" s="25"/>
      <c r="K6" s="27"/>
    </row>
    <row r="7" ht="16.5" customHeight="1">
      <c r="B7" s="24"/>
      <c r="C7" s="25"/>
      <c r="D7" s="25"/>
      <c r="E7" s="139" t="str">
        <f>'Rekapitulace zakázky'!K6</f>
        <v>Zimní údržba a odstraňování sněhu u ST Pardubice 2018 -2019</v>
      </c>
      <c r="F7" s="36"/>
      <c r="G7" s="36"/>
      <c r="H7" s="36"/>
      <c r="I7" s="138"/>
      <c r="J7" s="25"/>
      <c r="K7" s="27"/>
    </row>
    <row r="8" s="1" customFormat="1">
      <c r="B8" s="42"/>
      <c r="C8" s="43"/>
      <c r="D8" s="36" t="s">
        <v>99</v>
      </c>
      <c r="E8" s="43"/>
      <c r="F8" s="43"/>
      <c r="G8" s="43"/>
      <c r="H8" s="43"/>
      <c r="I8" s="140"/>
      <c r="J8" s="43"/>
      <c r="K8" s="47"/>
    </row>
    <row r="9" s="1" customFormat="1" ht="36.96" customHeight="1">
      <c r="B9" s="42"/>
      <c r="C9" s="43"/>
      <c r="D9" s="43"/>
      <c r="E9" s="141" t="s">
        <v>476</v>
      </c>
      <c r="F9" s="43"/>
      <c r="G9" s="43"/>
      <c r="H9" s="43"/>
      <c r="I9" s="140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40"/>
      <c r="J10" s="43"/>
      <c r="K10" s="47"/>
    </row>
    <row r="11" s="1" customFormat="1" ht="14.4" customHeight="1">
      <c r="B11" s="42"/>
      <c r="C11" s="43"/>
      <c r="D11" s="36" t="s">
        <v>20</v>
      </c>
      <c r="E11" s="43"/>
      <c r="F11" s="31" t="s">
        <v>21</v>
      </c>
      <c r="G11" s="43"/>
      <c r="H11" s="43"/>
      <c r="I11" s="142" t="s">
        <v>22</v>
      </c>
      <c r="J11" s="31" t="s">
        <v>21</v>
      </c>
      <c r="K11" s="47"/>
    </row>
    <row r="12" s="1" customFormat="1" ht="14.4" customHeight="1">
      <c r="B12" s="42"/>
      <c r="C12" s="43"/>
      <c r="D12" s="36" t="s">
        <v>23</v>
      </c>
      <c r="E12" s="43"/>
      <c r="F12" s="31" t="s">
        <v>24</v>
      </c>
      <c r="G12" s="43"/>
      <c r="H12" s="43"/>
      <c r="I12" s="142" t="s">
        <v>25</v>
      </c>
      <c r="J12" s="143" t="str">
        <f>'Rekapitulace zakázky'!AN8</f>
        <v>8. 8. 2018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40"/>
      <c r="J13" s="43"/>
      <c r="K13" s="47"/>
    </row>
    <row r="14" s="1" customFormat="1" ht="14.4" customHeight="1">
      <c r="B14" s="42"/>
      <c r="C14" s="43"/>
      <c r="D14" s="36" t="s">
        <v>27</v>
      </c>
      <c r="E14" s="43"/>
      <c r="F14" s="43"/>
      <c r="G14" s="43"/>
      <c r="H14" s="43"/>
      <c r="I14" s="142" t="s">
        <v>28</v>
      </c>
      <c r="J14" s="31" t="str">
        <f>IF('Rekapitulace zakázky'!AN10="","",'Rekapitulace zakázky'!AN10)</f>
        <v/>
      </c>
      <c r="K14" s="47"/>
    </row>
    <row r="15" s="1" customFormat="1" ht="18" customHeight="1">
      <c r="B15" s="42"/>
      <c r="C15" s="43"/>
      <c r="D15" s="43"/>
      <c r="E15" s="31" t="str">
        <f>IF('Rekapitulace zakázky'!E11="","",'Rekapitulace zakázky'!E11)</f>
        <v xml:space="preserve"> </v>
      </c>
      <c r="F15" s="43"/>
      <c r="G15" s="43"/>
      <c r="H15" s="43"/>
      <c r="I15" s="142" t="s">
        <v>29</v>
      </c>
      <c r="J15" s="31" t="str">
        <f>IF('Rekapitulace zakázky'!AN11="","",'Rekapitulace zakázky'!AN11)</f>
        <v/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40"/>
      <c r="J16" s="43"/>
      <c r="K16" s="47"/>
    </row>
    <row r="17" s="1" customFormat="1" ht="14.4" customHeight="1">
      <c r="B17" s="42"/>
      <c r="C17" s="43"/>
      <c r="D17" s="36" t="s">
        <v>30</v>
      </c>
      <c r="E17" s="43"/>
      <c r="F17" s="43"/>
      <c r="G17" s="43"/>
      <c r="H17" s="43"/>
      <c r="I17" s="142" t="s">
        <v>28</v>
      </c>
      <c r="J17" s="31" t="str">
        <f>IF('Rekapitulace zakázky'!AN13="Vyplň údaj","",IF('Rekapitulace zakázky'!AN13="","",'Rekapitulace zakázky'!AN13))</f>
        <v/>
      </c>
      <c r="K17" s="47"/>
    </row>
    <row r="18" s="1" customFormat="1" ht="18" customHeight="1">
      <c r="B18" s="42"/>
      <c r="C18" s="43"/>
      <c r="D18" s="43"/>
      <c r="E18" s="31" t="str">
        <f>IF('Rekapitulace zakázky'!E14="Vyplň údaj","",IF('Rekapitulace zakázky'!E14="","",'Rekapitulace zakázky'!E14))</f>
        <v/>
      </c>
      <c r="F18" s="43"/>
      <c r="G18" s="43"/>
      <c r="H18" s="43"/>
      <c r="I18" s="142" t="s">
        <v>29</v>
      </c>
      <c r="J18" s="31" t="str">
        <f>IF('Rekapitulace zakázky'!AN14="Vyplň údaj","",IF('Rekapitulace zakázky'!AN14="","",'Rekapitulace zakázky'!AN14))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40"/>
      <c r="J19" s="43"/>
      <c r="K19" s="47"/>
    </row>
    <row r="20" s="1" customFormat="1" ht="14.4" customHeight="1">
      <c r="B20" s="42"/>
      <c r="C20" s="43"/>
      <c r="D20" s="36" t="s">
        <v>32</v>
      </c>
      <c r="E20" s="43"/>
      <c r="F20" s="43"/>
      <c r="G20" s="43"/>
      <c r="H20" s="43"/>
      <c r="I20" s="142" t="s">
        <v>28</v>
      </c>
      <c r="J20" s="31" t="str">
        <f>IF('Rekapitulace zakázky'!AN16="","",'Rekapitulace zakázky'!AN16)</f>
        <v/>
      </c>
      <c r="K20" s="47"/>
    </row>
    <row r="21" s="1" customFormat="1" ht="18" customHeight="1">
      <c r="B21" s="42"/>
      <c r="C21" s="43"/>
      <c r="D21" s="43"/>
      <c r="E21" s="31" t="str">
        <f>IF('Rekapitulace zakázky'!E17="","",'Rekapitulace zakázky'!E17)</f>
        <v xml:space="preserve"> </v>
      </c>
      <c r="F21" s="43"/>
      <c r="G21" s="43"/>
      <c r="H21" s="43"/>
      <c r="I21" s="142" t="s">
        <v>29</v>
      </c>
      <c r="J21" s="31" t="str">
        <f>IF('Rekapitulace zakázky'!AN17="","",'Rekapitulace zakázky'!AN17)</f>
        <v/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40"/>
      <c r="J22" s="43"/>
      <c r="K22" s="47"/>
    </row>
    <row r="23" s="1" customFormat="1" ht="14.4" customHeight="1">
      <c r="B23" s="42"/>
      <c r="C23" s="43"/>
      <c r="D23" s="36" t="s">
        <v>34</v>
      </c>
      <c r="E23" s="43"/>
      <c r="F23" s="43"/>
      <c r="G23" s="43"/>
      <c r="H23" s="43"/>
      <c r="I23" s="140"/>
      <c r="J23" s="43"/>
      <c r="K23" s="47"/>
    </row>
    <row r="24" s="6" customFormat="1" ht="16.5" customHeight="1">
      <c r="B24" s="144"/>
      <c r="C24" s="145"/>
      <c r="D24" s="145"/>
      <c r="E24" s="40" t="s">
        <v>21</v>
      </c>
      <c r="F24" s="40"/>
      <c r="G24" s="40"/>
      <c r="H24" s="40"/>
      <c r="I24" s="146"/>
      <c r="J24" s="145"/>
      <c r="K24" s="147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40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8"/>
      <c r="J26" s="102"/>
      <c r="K26" s="149"/>
    </row>
    <row r="27" s="1" customFormat="1" ht="25.44" customHeight="1">
      <c r="B27" s="42"/>
      <c r="C27" s="43"/>
      <c r="D27" s="150" t="s">
        <v>36</v>
      </c>
      <c r="E27" s="43"/>
      <c r="F27" s="43"/>
      <c r="G27" s="43"/>
      <c r="H27" s="43"/>
      <c r="I27" s="140"/>
      <c r="J27" s="151">
        <f>ROUND(J77,2)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8"/>
      <c r="J28" s="102"/>
      <c r="K28" s="149"/>
    </row>
    <row r="29" s="1" customFormat="1" ht="14.4" customHeight="1">
      <c r="B29" s="42"/>
      <c r="C29" s="43"/>
      <c r="D29" s="43"/>
      <c r="E29" s="43"/>
      <c r="F29" s="48" t="s">
        <v>38</v>
      </c>
      <c r="G29" s="43"/>
      <c r="H29" s="43"/>
      <c r="I29" s="152" t="s">
        <v>37</v>
      </c>
      <c r="J29" s="48" t="s">
        <v>39</v>
      </c>
      <c r="K29" s="47"/>
    </row>
    <row r="30" s="1" customFormat="1" ht="14.4" customHeight="1">
      <c r="B30" s="42"/>
      <c r="C30" s="43"/>
      <c r="D30" s="51" t="s">
        <v>40</v>
      </c>
      <c r="E30" s="51" t="s">
        <v>41</v>
      </c>
      <c r="F30" s="153">
        <f>ROUND(SUM(BE77:BE82), 2)</f>
        <v>0</v>
      </c>
      <c r="G30" s="43"/>
      <c r="H30" s="43"/>
      <c r="I30" s="154">
        <v>0.20999999999999999</v>
      </c>
      <c r="J30" s="153">
        <f>ROUND(ROUND((SUM(BE77:BE82)), 2)*I30, 2)</f>
        <v>0</v>
      </c>
      <c r="K30" s="47"/>
    </row>
    <row r="31" s="1" customFormat="1" ht="14.4" customHeight="1">
      <c r="B31" s="42"/>
      <c r="C31" s="43"/>
      <c r="D31" s="43"/>
      <c r="E31" s="51" t="s">
        <v>42</v>
      </c>
      <c r="F31" s="153">
        <f>ROUND(SUM(BF77:BF82), 2)</f>
        <v>0</v>
      </c>
      <c r="G31" s="43"/>
      <c r="H31" s="43"/>
      <c r="I31" s="154">
        <v>0.14999999999999999</v>
      </c>
      <c r="J31" s="153">
        <f>ROUND(ROUND((SUM(BF77:BF82)),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43</v>
      </c>
      <c r="F32" s="153">
        <f>ROUND(SUM(BG77:BG82), 2)</f>
        <v>0</v>
      </c>
      <c r="G32" s="43"/>
      <c r="H32" s="43"/>
      <c r="I32" s="154">
        <v>0.20999999999999999</v>
      </c>
      <c r="J32" s="153">
        <v>0</v>
      </c>
      <c r="K32" s="47"/>
    </row>
    <row r="33" hidden="1" s="1" customFormat="1" ht="14.4" customHeight="1">
      <c r="B33" s="42"/>
      <c r="C33" s="43"/>
      <c r="D33" s="43"/>
      <c r="E33" s="51" t="s">
        <v>44</v>
      </c>
      <c r="F33" s="153">
        <f>ROUND(SUM(BH77:BH82), 2)</f>
        <v>0</v>
      </c>
      <c r="G33" s="43"/>
      <c r="H33" s="43"/>
      <c r="I33" s="154">
        <v>0.14999999999999999</v>
      </c>
      <c r="J33" s="153">
        <v>0</v>
      </c>
      <c r="K33" s="47"/>
    </row>
    <row r="34" hidden="1" s="1" customFormat="1" ht="14.4" customHeight="1">
      <c r="B34" s="42"/>
      <c r="C34" s="43"/>
      <c r="D34" s="43"/>
      <c r="E34" s="51" t="s">
        <v>45</v>
      </c>
      <c r="F34" s="153">
        <f>ROUND(SUM(BI77:BI82), 2)</f>
        <v>0</v>
      </c>
      <c r="G34" s="43"/>
      <c r="H34" s="43"/>
      <c r="I34" s="154">
        <v>0</v>
      </c>
      <c r="J34" s="153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40"/>
      <c r="J35" s="43"/>
      <c r="K35" s="47"/>
    </row>
    <row r="36" s="1" customFormat="1" ht="25.44" customHeight="1">
      <c r="B36" s="42"/>
      <c r="C36" s="155"/>
      <c r="D36" s="156" t="s">
        <v>46</v>
      </c>
      <c r="E36" s="94"/>
      <c r="F36" s="94"/>
      <c r="G36" s="157" t="s">
        <v>47</v>
      </c>
      <c r="H36" s="158" t="s">
        <v>48</v>
      </c>
      <c r="I36" s="159"/>
      <c r="J36" s="160">
        <f>SUM(J27:J34)</f>
        <v>0</v>
      </c>
      <c r="K36" s="161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62"/>
      <c r="J37" s="64"/>
      <c r="K37" s="65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2"/>
      <c r="C42" s="26" t="s">
        <v>101</v>
      </c>
      <c r="D42" s="43"/>
      <c r="E42" s="43"/>
      <c r="F42" s="43"/>
      <c r="G42" s="43"/>
      <c r="H42" s="43"/>
      <c r="I42" s="140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40"/>
      <c r="J43" s="43"/>
      <c r="K43" s="47"/>
    </row>
    <row r="44" s="1" customFormat="1" ht="14.4" customHeight="1">
      <c r="B44" s="42"/>
      <c r="C44" s="36" t="s">
        <v>18</v>
      </c>
      <c r="D44" s="43"/>
      <c r="E44" s="43"/>
      <c r="F44" s="43"/>
      <c r="G44" s="43"/>
      <c r="H44" s="43"/>
      <c r="I44" s="140"/>
      <c r="J44" s="43"/>
      <c r="K44" s="47"/>
    </row>
    <row r="45" s="1" customFormat="1" ht="16.5" customHeight="1">
      <c r="B45" s="42"/>
      <c r="C45" s="43"/>
      <c r="D45" s="43"/>
      <c r="E45" s="139" t="str">
        <f>E7</f>
        <v>Zimní údržba a odstraňování sněhu u ST Pardubice 2018 -2019</v>
      </c>
      <c r="F45" s="36"/>
      <c r="G45" s="36"/>
      <c r="H45" s="36"/>
      <c r="I45" s="140"/>
      <c r="J45" s="43"/>
      <c r="K45" s="47"/>
    </row>
    <row r="46" s="1" customFormat="1" ht="14.4" customHeight="1">
      <c r="B46" s="42"/>
      <c r="C46" s="36" t="s">
        <v>99</v>
      </c>
      <c r="D46" s="43"/>
      <c r="E46" s="43"/>
      <c r="F46" s="43"/>
      <c r="G46" s="43"/>
      <c r="H46" s="43"/>
      <c r="I46" s="140"/>
      <c r="J46" s="43"/>
      <c r="K46" s="47"/>
    </row>
    <row r="47" s="1" customFormat="1" ht="17.25" customHeight="1">
      <c r="B47" s="42"/>
      <c r="C47" s="43"/>
      <c r="D47" s="43"/>
      <c r="E47" s="141" t="str">
        <f>E9</f>
        <v>05 - VRN</v>
      </c>
      <c r="F47" s="43"/>
      <c r="G47" s="43"/>
      <c r="H47" s="43"/>
      <c r="I47" s="140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40"/>
      <c r="J48" s="43"/>
      <c r="K48" s="47"/>
    </row>
    <row r="49" s="1" customFormat="1" ht="18" customHeight="1">
      <c r="B49" s="42"/>
      <c r="C49" s="36" t="s">
        <v>23</v>
      </c>
      <c r="D49" s="43"/>
      <c r="E49" s="43"/>
      <c r="F49" s="31" t="str">
        <f>F12</f>
        <v xml:space="preserve"> </v>
      </c>
      <c r="G49" s="43"/>
      <c r="H49" s="43"/>
      <c r="I49" s="142" t="s">
        <v>25</v>
      </c>
      <c r="J49" s="143" t="str">
        <f>IF(J12="","",J12)</f>
        <v>8. 8. 2018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40"/>
      <c r="J50" s="43"/>
      <c r="K50" s="47"/>
    </row>
    <row r="51" s="1" customFormat="1">
      <c r="B51" s="42"/>
      <c r="C51" s="36" t="s">
        <v>27</v>
      </c>
      <c r="D51" s="43"/>
      <c r="E51" s="43"/>
      <c r="F51" s="31" t="str">
        <f>E15</f>
        <v xml:space="preserve"> </v>
      </c>
      <c r="G51" s="43"/>
      <c r="H51" s="43"/>
      <c r="I51" s="142" t="s">
        <v>32</v>
      </c>
      <c r="J51" s="40" t="str">
        <f>E21</f>
        <v xml:space="preserve"> </v>
      </c>
      <c r="K51" s="47"/>
    </row>
    <row r="52" s="1" customFormat="1" ht="14.4" customHeight="1">
      <c r="B52" s="42"/>
      <c r="C52" s="36" t="s">
        <v>30</v>
      </c>
      <c r="D52" s="43"/>
      <c r="E52" s="43"/>
      <c r="F52" s="31" t="str">
        <f>IF(E18="","",E18)</f>
        <v/>
      </c>
      <c r="G52" s="43"/>
      <c r="H52" s="43"/>
      <c r="I52" s="140"/>
      <c r="J52" s="167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40"/>
      <c r="J53" s="43"/>
      <c r="K53" s="47"/>
    </row>
    <row r="54" s="1" customFormat="1" ht="29.28" customHeight="1">
      <c r="B54" s="42"/>
      <c r="C54" s="168" t="s">
        <v>102</v>
      </c>
      <c r="D54" s="155"/>
      <c r="E54" s="155"/>
      <c r="F54" s="155"/>
      <c r="G54" s="155"/>
      <c r="H54" s="155"/>
      <c r="I54" s="169"/>
      <c r="J54" s="170" t="s">
        <v>103</v>
      </c>
      <c r="K54" s="171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40"/>
      <c r="J55" s="43"/>
      <c r="K55" s="47"/>
    </row>
    <row r="56" s="1" customFormat="1" ht="29.28" customHeight="1">
      <c r="B56" s="42"/>
      <c r="C56" s="172" t="s">
        <v>104</v>
      </c>
      <c r="D56" s="43"/>
      <c r="E56" s="43"/>
      <c r="F56" s="43"/>
      <c r="G56" s="43"/>
      <c r="H56" s="43"/>
      <c r="I56" s="140"/>
      <c r="J56" s="151">
        <f>J77</f>
        <v>0</v>
      </c>
      <c r="K56" s="47"/>
      <c r="AU56" s="20" t="s">
        <v>105</v>
      </c>
    </row>
    <row r="57" s="7" customFormat="1" ht="24.96" customHeight="1">
      <c r="B57" s="173"/>
      <c r="C57" s="174"/>
      <c r="D57" s="175" t="s">
        <v>477</v>
      </c>
      <c r="E57" s="176"/>
      <c r="F57" s="176"/>
      <c r="G57" s="176"/>
      <c r="H57" s="176"/>
      <c r="I57" s="177"/>
      <c r="J57" s="178">
        <f>J78</f>
        <v>0</v>
      </c>
      <c r="K57" s="179"/>
    </row>
    <row r="58" s="1" customFormat="1" ht="21.84" customHeight="1">
      <c r="B58" s="42"/>
      <c r="C58" s="43"/>
      <c r="D58" s="43"/>
      <c r="E58" s="43"/>
      <c r="F58" s="43"/>
      <c r="G58" s="43"/>
      <c r="H58" s="43"/>
      <c r="I58" s="140"/>
      <c r="J58" s="43"/>
      <c r="K58" s="47"/>
    </row>
    <row r="59" s="1" customFormat="1" ht="6.96" customHeight="1">
      <c r="B59" s="63"/>
      <c r="C59" s="64"/>
      <c r="D59" s="64"/>
      <c r="E59" s="64"/>
      <c r="F59" s="64"/>
      <c r="G59" s="64"/>
      <c r="H59" s="64"/>
      <c r="I59" s="162"/>
      <c r="J59" s="64"/>
      <c r="K59" s="65"/>
    </row>
    <row r="63" s="1" customFormat="1" ht="6.96" customHeight="1">
      <c r="B63" s="66"/>
      <c r="C63" s="67"/>
      <c r="D63" s="67"/>
      <c r="E63" s="67"/>
      <c r="F63" s="67"/>
      <c r="G63" s="67"/>
      <c r="H63" s="67"/>
      <c r="I63" s="165"/>
      <c r="J63" s="67"/>
      <c r="K63" s="67"/>
      <c r="L63" s="68"/>
    </row>
    <row r="64" s="1" customFormat="1" ht="36.96" customHeight="1">
      <c r="B64" s="42"/>
      <c r="C64" s="69" t="s">
        <v>109</v>
      </c>
      <c r="D64" s="70"/>
      <c r="E64" s="70"/>
      <c r="F64" s="70"/>
      <c r="G64" s="70"/>
      <c r="H64" s="70"/>
      <c r="I64" s="187"/>
      <c r="J64" s="70"/>
      <c r="K64" s="70"/>
      <c r="L64" s="68"/>
    </row>
    <row r="65" s="1" customFormat="1" ht="6.96" customHeight="1">
      <c r="B65" s="42"/>
      <c r="C65" s="70"/>
      <c r="D65" s="70"/>
      <c r="E65" s="70"/>
      <c r="F65" s="70"/>
      <c r="G65" s="70"/>
      <c r="H65" s="70"/>
      <c r="I65" s="187"/>
      <c r="J65" s="70"/>
      <c r="K65" s="70"/>
      <c r="L65" s="68"/>
    </row>
    <row r="66" s="1" customFormat="1" ht="14.4" customHeight="1">
      <c r="B66" s="42"/>
      <c r="C66" s="72" t="s">
        <v>18</v>
      </c>
      <c r="D66" s="70"/>
      <c r="E66" s="70"/>
      <c r="F66" s="70"/>
      <c r="G66" s="70"/>
      <c r="H66" s="70"/>
      <c r="I66" s="187"/>
      <c r="J66" s="70"/>
      <c r="K66" s="70"/>
      <c r="L66" s="68"/>
    </row>
    <row r="67" s="1" customFormat="1" ht="16.5" customHeight="1">
      <c r="B67" s="42"/>
      <c r="C67" s="70"/>
      <c r="D67" s="70"/>
      <c r="E67" s="188" t="str">
        <f>E7</f>
        <v>Zimní údržba a odstraňování sněhu u ST Pardubice 2018 -2019</v>
      </c>
      <c r="F67" s="72"/>
      <c r="G67" s="72"/>
      <c r="H67" s="72"/>
      <c r="I67" s="187"/>
      <c r="J67" s="70"/>
      <c r="K67" s="70"/>
      <c r="L67" s="68"/>
    </row>
    <row r="68" s="1" customFormat="1" ht="14.4" customHeight="1">
      <c r="B68" s="42"/>
      <c r="C68" s="72" t="s">
        <v>99</v>
      </c>
      <c r="D68" s="70"/>
      <c r="E68" s="70"/>
      <c r="F68" s="70"/>
      <c r="G68" s="70"/>
      <c r="H68" s="70"/>
      <c r="I68" s="187"/>
      <c r="J68" s="70"/>
      <c r="K68" s="70"/>
      <c r="L68" s="68"/>
    </row>
    <row r="69" s="1" customFormat="1" ht="17.25" customHeight="1">
      <c r="B69" s="42"/>
      <c r="C69" s="70"/>
      <c r="D69" s="70"/>
      <c r="E69" s="78" t="str">
        <f>E9</f>
        <v>05 - VRN</v>
      </c>
      <c r="F69" s="70"/>
      <c r="G69" s="70"/>
      <c r="H69" s="70"/>
      <c r="I69" s="187"/>
      <c r="J69" s="70"/>
      <c r="K69" s="70"/>
      <c r="L69" s="68"/>
    </row>
    <row r="70" s="1" customFormat="1" ht="6.96" customHeight="1">
      <c r="B70" s="42"/>
      <c r="C70" s="70"/>
      <c r="D70" s="70"/>
      <c r="E70" s="70"/>
      <c r="F70" s="70"/>
      <c r="G70" s="70"/>
      <c r="H70" s="70"/>
      <c r="I70" s="187"/>
      <c r="J70" s="70"/>
      <c r="K70" s="70"/>
      <c r="L70" s="68"/>
    </row>
    <row r="71" s="1" customFormat="1" ht="18" customHeight="1">
      <c r="B71" s="42"/>
      <c r="C71" s="72" t="s">
        <v>23</v>
      </c>
      <c r="D71" s="70"/>
      <c r="E71" s="70"/>
      <c r="F71" s="189" t="str">
        <f>F12</f>
        <v xml:space="preserve"> </v>
      </c>
      <c r="G71" s="70"/>
      <c r="H71" s="70"/>
      <c r="I71" s="190" t="s">
        <v>25</v>
      </c>
      <c r="J71" s="81" t="str">
        <f>IF(J12="","",J12)</f>
        <v>8. 8. 2018</v>
      </c>
      <c r="K71" s="70"/>
      <c r="L71" s="68"/>
    </row>
    <row r="72" s="1" customFormat="1" ht="6.96" customHeight="1">
      <c r="B72" s="42"/>
      <c r="C72" s="70"/>
      <c r="D72" s="70"/>
      <c r="E72" s="70"/>
      <c r="F72" s="70"/>
      <c r="G72" s="70"/>
      <c r="H72" s="70"/>
      <c r="I72" s="187"/>
      <c r="J72" s="70"/>
      <c r="K72" s="70"/>
      <c r="L72" s="68"/>
    </row>
    <row r="73" s="1" customFormat="1">
      <c r="B73" s="42"/>
      <c r="C73" s="72" t="s">
        <v>27</v>
      </c>
      <c r="D73" s="70"/>
      <c r="E73" s="70"/>
      <c r="F73" s="189" t="str">
        <f>E15</f>
        <v xml:space="preserve"> </v>
      </c>
      <c r="G73" s="70"/>
      <c r="H73" s="70"/>
      <c r="I73" s="190" t="s">
        <v>32</v>
      </c>
      <c r="J73" s="189" t="str">
        <f>E21</f>
        <v xml:space="preserve"> </v>
      </c>
      <c r="K73" s="70"/>
      <c r="L73" s="68"/>
    </row>
    <row r="74" s="1" customFormat="1" ht="14.4" customHeight="1">
      <c r="B74" s="42"/>
      <c r="C74" s="72" t="s">
        <v>30</v>
      </c>
      <c r="D74" s="70"/>
      <c r="E74" s="70"/>
      <c r="F74" s="189" t="str">
        <f>IF(E18="","",E18)</f>
        <v/>
      </c>
      <c r="G74" s="70"/>
      <c r="H74" s="70"/>
      <c r="I74" s="187"/>
      <c r="J74" s="70"/>
      <c r="K74" s="70"/>
      <c r="L74" s="68"/>
    </row>
    <row r="75" s="1" customFormat="1" ht="10.32" customHeight="1">
      <c r="B75" s="42"/>
      <c r="C75" s="70"/>
      <c r="D75" s="70"/>
      <c r="E75" s="70"/>
      <c r="F75" s="70"/>
      <c r="G75" s="70"/>
      <c r="H75" s="70"/>
      <c r="I75" s="187"/>
      <c r="J75" s="70"/>
      <c r="K75" s="70"/>
      <c r="L75" s="68"/>
    </row>
    <row r="76" s="9" customFormat="1" ht="29.28" customHeight="1">
      <c r="B76" s="191"/>
      <c r="C76" s="192" t="s">
        <v>110</v>
      </c>
      <c r="D76" s="193" t="s">
        <v>55</v>
      </c>
      <c r="E76" s="193" t="s">
        <v>51</v>
      </c>
      <c r="F76" s="193" t="s">
        <v>111</v>
      </c>
      <c r="G76" s="193" t="s">
        <v>112</v>
      </c>
      <c r="H76" s="193" t="s">
        <v>113</v>
      </c>
      <c r="I76" s="194" t="s">
        <v>114</v>
      </c>
      <c r="J76" s="193" t="s">
        <v>103</v>
      </c>
      <c r="K76" s="195" t="s">
        <v>115</v>
      </c>
      <c r="L76" s="196"/>
      <c r="M76" s="98" t="s">
        <v>116</v>
      </c>
      <c r="N76" s="99" t="s">
        <v>40</v>
      </c>
      <c r="O76" s="99" t="s">
        <v>117</v>
      </c>
      <c r="P76" s="99" t="s">
        <v>118</v>
      </c>
      <c r="Q76" s="99" t="s">
        <v>119</v>
      </c>
      <c r="R76" s="99" t="s">
        <v>120</v>
      </c>
      <c r="S76" s="99" t="s">
        <v>121</v>
      </c>
      <c r="T76" s="100" t="s">
        <v>122</v>
      </c>
    </row>
    <row r="77" s="1" customFormat="1" ht="29.28" customHeight="1">
      <c r="B77" s="42"/>
      <c r="C77" s="104" t="s">
        <v>104</v>
      </c>
      <c r="D77" s="70"/>
      <c r="E77" s="70"/>
      <c r="F77" s="70"/>
      <c r="G77" s="70"/>
      <c r="H77" s="70"/>
      <c r="I77" s="187"/>
      <c r="J77" s="197">
        <f>BK77</f>
        <v>0</v>
      </c>
      <c r="K77" s="70"/>
      <c r="L77" s="68"/>
      <c r="M77" s="101"/>
      <c r="N77" s="102"/>
      <c r="O77" s="102"/>
      <c r="P77" s="198">
        <f>P78</f>
        <v>0</v>
      </c>
      <c r="Q77" s="102"/>
      <c r="R77" s="198">
        <f>R78</f>
        <v>0</v>
      </c>
      <c r="S77" s="102"/>
      <c r="T77" s="199">
        <f>T78</f>
        <v>0</v>
      </c>
      <c r="AT77" s="20" t="s">
        <v>69</v>
      </c>
      <c r="AU77" s="20" t="s">
        <v>105</v>
      </c>
      <c r="BK77" s="200">
        <f>BK78</f>
        <v>0</v>
      </c>
    </row>
    <row r="78" s="10" customFormat="1" ht="37.44" customHeight="1">
      <c r="B78" s="201"/>
      <c r="C78" s="202"/>
      <c r="D78" s="203" t="s">
        <v>69</v>
      </c>
      <c r="E78" s="204" t="s">
        <v>91</v>
      </c>
      <c r="F78" s="204" t="s">
        <v>478</v>
      </c>
      <c r="G78" s="202"/>
      <c r="H78" s="202"/>
      <c r="I78" s="205"/>
      <c r="J78" s="206">
        <f>BK78</f>
        <v>0</v>
      </c>
      <c r="K78" s="202"/>
      <c r="L78" s="207"/>
      <c r="M78" s="208"/>
      <c r="N78" s="209"/>
      <c r="O78" s="209"/>
      <c r="P78" s="210">
        <f>SUM(P79:P82)</f>
        <v>0</v>
      </c>
      <c r="Q78" s="209"/>
      <c r="R78" s="210">
        <f>SUM(R79:R82)</f>
        <v>0</v>
      </c>
      <c r="S78" s="209"/>
      <c r="T78" s="211">
        <f>SUM(T79:T82)</f>
        <v>0</v>
      </c>
      <c r="AR78" s="212" t="s">
        <v>126</v>
      </c>
      <c r="AT78" s="213" t="s">
        <v>69</v>
      </c>
      <c r="AU78" s="213" t="s">
        <v>70</v>
      </c>
      <c r="AY78" s="212" t="s">
        <v>125</v>
      </c>
      <c r="BK78" s="214">
        <f>SUM(BK79:BK82)</f>
        <v>0</v>
      </c>
    </row>
    <row r="79" s="1" customFormat="1" ht="16.5" customHeight="1">
      <c r="B79" s="42"/>
      <c r="C79" s="217" t="s">
        <v>78</v>
      </c>
      <c r="D79" s="217" t="s">
        <v>128</v>
      </c>
      <c r="E79" s="218" t="s">
        <v>479</v>
      </c>
      <c r="F79" s="219" t="s">
        <v>480</v>
      </c>
      <c r="G79" s="220" t="s">
        <v>481</v>
      </c>
      <c r="H79" s="221">
        <v>1200</v>
      </c>
      <c r="I79" s="222"/>
      <c r="J79" s="223">
        <f>ROUND(I79*H79,2)</f>
        <v>0</v>
      </c>
      <c r="K79" s="219" t="s">
        <v>132</v>
      </c>
      <c r="L79" s="68"/>
      <c r="M79" s="224" t="s">
        <v>21</v>
      </c>
      <c r="N79" s="225" t="s">
        <v>41</v>
      </c>
      <c r="O79" s="43"/>
      <c r="P79" s="226">
        <f>O79*H79</f>
        <v>0</v>
      </c>
      <c r="Q79" s="226">
        <v>0</v>
      </c>
      <c r="R79" s="226">
        <f>Q79*H79</f>
        <v>0</v>
      </c>
      <c r="S79" s="226">
        <v>0</v>
      </c>
      <c r="T79" s="227">
        <f>S79*H79</f>
        <v>0</v>
      </c>
      <c r="AR79" s="20" t="s">
        <v>133</v>
      </c>
      <c r="AT79" s="20" t="s">
        <v>128</v>
      </c>
      <c r="AU79" s="20" t="s">
        <v>78</v>
      </c>
      <c r="AY79" s="20" t="s">
        <v>125</v>
      </c>
      <c r="BE79" s="228">
        <f>IF(N79="základní",J79,0)</f>
        <v>0</v>
      </c>
      <c r="BF79" s="228">
        <f>IF(N79="snížená",J79,0)</f>
        <v>0</v>
      </c>
      <c r="BG79" s="228">
        <f>IF(N79="zákl. přenesená",J79,0)</f>
        <v>0</v>
      </c>
      <c r="BH79" s="228">
        <f>IF(N79="sníž. přenesená",J79,0)</f>
        <v>0</v>
      </c>
      <c r="BI79" s="228">
        <f>IF(N79="nulová",J79,0)</f>
        <v>0</v>
      </c>
      <c r="BJ79" s="20" t="s">
        <v>78</v>
      </c>
      <c r="BK79" s="228">
        <f>ROUND(I79*H79,2)</f>
        <v>0</v>
      </c>
      <c r="BL79" s="20" t="s">
        <v>133</v>
      </c>
      <c r="BM79" s="20" t="s">
        <v>482</v>
      </c>
    </row>
    <row r="80" s="1" customFormat="1" ht="25.5" customHeight="1">
      <c r="B80" s="42"/>
      <c r="C80" s="217" t="s">
        <v>80</v>
      </c>
      <c r="D80" s="217" t="s">
        <v>128</v>
      </c>
      <c r="E80" s="218" t="s">
        <v>483</v>
      </c>
      <c r="F80" s="219" t="s">
        <v>484</v>
      </c>
      <c r="G80" s="220" t="s">
        <v>481</v>
      </c>
      <c r="H80" s="221">
        <v>170</v>
      </c>
      <c r="I80" s="222"/>
      <c r="J80" s="223">
        <f>ROUND(I80*H80,2)</f>
        <v>0</v>
      </c>
      <c r="K80" s="219" t="s">
        <v>132</v>
      </c>
      <c r="L80" s="68"/>
      <c r="M80" s="224" t="s">
        <v>21</v>
      </c>
      <c r="N80" s="225" t="s">
        <v>41</v>
      </c>
      <c r="O80" s="43"/>
      <c r="P80" s="226">
        <f>O80*H80</f>
        <v>0</v>
      </c>
      <c r="Q80" s="226">
        <v>0</v>
      </c>
      <c r="R80" s="226">
        <f>Q80*H80</f>
        <v>0</v>
      </c>
      <c r="S80" s="226">
        <v>0</v>
      </c>
      <c r="T80" s="227">
        <f>S80*H80</f>
        <v>0</v>
      </c>
      <c r="AR80" s="20" t="s">
        <v>133</v>
      </c>
      <c r="AT80" s="20" t="s">
        <v>128</v>
      </c>
      <c r="AU80" s="20" t="s">
        <v>78</v>
      </c>
      <c r="AY80" s="20" t="s">
        <v>125</v>
      </c>
      <c r="BE80" s="228">
        <f>IF(N80="základní",J80,0)</f>
        <v>0</v>
      </c>
      <c r="BF80" s="228">
        <f>IF(N80="snížená",J80,0)</f>
        <v>0</v>
      </c>
      <c r="BG80" s="228">
        <f>IF(N80="zákl. přenesená",J80,0)</f>
        <v>0</v>
      </c>
      <c r="BH80" s="228">
        <f>IF(N80="sníž. přenesená",J80,0)</f>
        <v>0</v>
      </c>
      <c r="BI80" s="228">
        <f>IF(N80="nulová",J80,0)</f>
        <v>0</v>
      </c>
      <c r="BJ80" s="20" t="s">
        <v>78</v>
      </c>
      <c r="BK80" s="228">
        <f>ROUND(I80*H80,2)</f>
        <v>0</v>
      </c>
      <c r="BL80" s="20" t="s">
        <v>133</v>
      </c>
      <c r="BM80" s="20" t="s">
        <v>485</v>
      </c>
    </row>
    <row r="81" s="1" customFormat="1" ht="16.5" customHeight="1">
      <c r="B81" s="42"/>
      <c r="C81" s="217" t="s">
        <v>142</v>
      </c>
      <c r="D81" s="217" t="s">
        <v>128</v>
      </c>
      <c r="E81" s="218" t="s">
        <v>486</v>
      </c>
      <c r="F81" s="219" t="s">
        <v>487</v>
      </c>
      <c r="G81" s="220" t="s">
        <v>481</v>
      </c>
      <c r="H81" s="221">
        <v>170</v>
      </c>
      <c r="I81" s="222"/>
      <c r="J81" s="223">
        <f>ROUND(I81*H81,2)</f>
        <v>0</v>
      </c>
      <c r="K81" s="219" t="s">
        <v>132</v>
      </c>
      <c r="L81" s="68"/>
      <c r="M81" s="224" t="s">
        <v>21</v>
      </c>
      <c r="N81" s="225" t="s">
        <v>41</v>
      </c>
      <c r="O81" s="43"/>
      <c r="P81" s="226">
        <f>O81*H81</f>
        <v>0</v>
      </c>
      <c r="Q81" s="226">
        <v>0</v>
      </c>
      <c r="R81" s="226">
        <f>Q81*H81</f>
        <v>0</v>
      </c>
      <c r="S81" s="226">
        <v>0</v>
      </c>
      <c r="T81" s="227">
        <f>S81*H81</f>
        <v>0</v>
      </c>
      <c r="AR81" s="20" t="s">
        <v>133</v>
      </c>
      <c r="AT81" s="20" t="s">
        <v>128</v>
      </c>
      <c r="AU81" s="20" t="s">
        <v>78</v>
      </c>
      <c r="AY81" s="20" t="s">
        <v>125</v>
      </c>
      <c r="BE81" s="228">
        <f>IF(N81="základní",J81,0)</f>
        <v>0</v>
      </c>
      <c r="BF81" s="228">
        <f>IF(N81="snížená",J81,0)</f>
        <v>0</v>
      </c>
      <c r="BG81" s="228">
        <f>IF(N81="zákl. přenesená",J81,0)</f>
        <v>0</v>
      </c>
      <c r="BH81" s="228">
        <f>IF(N81="sníž. přenesená",J81,0)</f>
        <v>0</v>
      </c>
      <c r="BI81" s="228">
        <f>IF(N81="nulová",J81,0)</f>
        <v>0</v>
      </c>
      <c r="BJ81" s="20" t="s">
        <v>78</v>
      </c>
      <c r="BK81" s="228">
        <f>ROUND(I81*H81,2)</f>
        <v>0</v>
      </c>
      <c r="BL81" s="20" t="s">
        <v>133</v>
      </c>
      <c r="BM81" s="20" t="s">
        <v>488</v>
      </c>
    </row>
    <row r="82" s="1" customFormat="1" ht="16.5" customHeight="1">
      <c r="B82" s="42"/>
      <c r="C82" s="217" t="s">
        <v>133</v>
      </c>
      <c r="D82" s="217" t="s">
        <v>128</v>
      </c>
      <c r="E82" s="218" t="s">
        <v>249</v>
      </c>
      <c r="F82" s="219" t="s">
        <v>21</v>
      </c>
      <c r="G82" s="220" t="s">
        <v>21</v>
      </c>
      <c r="H82" s="221">
        <v>330</v>
      </c>
      <c r="I82" s="222"/>
      <c r="J82" s="223">
        <f>ROUND(I82*H82,2)</f>
        <v>0</v>
      </c>
      <c r="K82" s="219" t="s">
        <v>21</v>
      </c>
      <c r="L82" s="68"/>
      <c r="M82" s="224" t="s">
        <v>21</v>
      </c>
      <c r="N82" s="242" t="s">
        <v>41</v>
      </c>
      <c r="O82" s="243"/>
      <c r="P82" s="244">
        <f>O82*H82</f>
        <v>0</v>
      </c>
      <c r="Q82" s="244">
        <v>0</v>
      </c>
      <c r="R82" s="244">
        <f>Q82*H82</f>
        <v>0</v>
      </c>
      <c r="S82" s="244">
        <v>0</v>
      </c>
      <c r="T82" s="245">
        <f>S82*H82</f>
        <v>0</v>
      </c>
      <c r="AR82" s="20" t="s">
        <v>133</v>
      </c>
      <c r="AT82" s="20" t="s">
        <v>128</v>
      </c>
      <c r="AU82" s="20" t="s">
        <v>78</v>
      </c>
      <c r="AY82" s="20" t="s">
        <v>125</v>
      </c>
      <c r="BE82" s="228">
        <f>IF(N82="základní",J82,0)</f>
        <v>0</v>
      </c>
      <c r="BF82" s="228">
        <f>IF(N82="snížená",J82,0)</f>
        <v>0</v>
      </c>
      <c r="BG82" s="228">
        <f>IF(N82="zákl. přenesená",J82,0)</f>
        <v>0</v>
      </c>
      <c r="BH82" s="228">
        <f>IF(N82="sníž. přenesená",J82,0)</f>
        <v>0</v>
      </c>
      <c r="BI82" s="228">
        <f>IF(N82="nulová",J82,0)</f>
        <v>0</v>
      </c>
      <c r="BJ82" s="20" t="s">
        <v>78</v>
      </c>
      <c r="BK82" s="228">
        <f>ROUND(I82*H82,2)</f>
        <v>0</v>
      </c>
      <c r="BL82" s="20" t="s">
        <v>133</v>
      </c>
      <c r="BM82" s="20" t="s">
        <v>489</v>
      </c>
    </row>
    <row r="83" s="1" customFormat="1" ht="6.96" customHeight="1">
      <c r="B83" s="63"/>
      <c r="C83" s="64"/>
      <c r="D83" s="64"/>
      <c r="E83" s="64"/>
      <c r="F83" s="64"/>
      <c r="G83" s="64"/>
      <c r="H83" s="64"/>
      <c r="I83" s="162"/>
      <c r="J83" s="64"/>
      <c r="K83" s="64"/>
      <c r="L83" s="68"/>
    </row>
  </sheetData>
  <sheetProtection sheet="1" autoFilter="0" formatColumns="0" formatRows="0" objects="1" scenarios="1" spinCount="100000" saltValue="WSdI/pnXakEoCWm04ZzxN5hq/FtxoxviZtqLctTUyzh+MHlV8xCNVMRmmX2Wu8TqOIUa5svOfR6s3A9MGkuJ6A==" hashValue="iPJ++vWJobdtUqcnkzlRITLDiLosQdG5CrpP4cvNkCww7LyTnqMWfudjaYYn4ZuzpVbpQdohJqmwNEGQhckBGg==" algorithmName="SHA-512" password="CC35"/>
  <autoFilter ref="C76:K82"/>
  <mergeCells count="10">
    <mergeCell ref="E7:H7"/>
    <mergeCell ref="E9:H9"/>
    <mergeCell ref="E24:H24"/>
    <mergeCell ref="E45:H45"/>
    <mergeCell ref="E47:H47"/>
    <mergeCell ref="J51:J52"/>
    <mergeCell ref="E67:H67"/>
    <mergeCell ref="E69:H69"/>
    <mergeCell ref="G1:H1"/>
    <mergeCell ref="L2:V2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sheetFormatPr defaultRowHeight="13.5"/>
  <cols>
    <col min="1" max="1" width="8.33" style="249" customWidth="1"/>
    <col min="2" max="2" width="1.664063" style="249" customWidth="1"/>
    <col min="3" max="4" width="5" style="249" customWidth="1"/>
    <col min="5" max="5" width="11.67" style="249" customWidth="1"/>
    <col min="6" max="6" width="9.17" style="249" customWidth="1"/>
    <col min="7" max="7" width="5" style="249" customWidth="1"/>
    <col min="8" max="8" width="77.83" style="249" customWidth="1"/>
    <col min="9" max="10" width="20" style="249" customWidth="1"/>
    <col min="11" max="11" width="1.664063" style="249" customWidth="1"/>
  </cols>
  <sheetData>
    <row r="1" ht="37.5" customHeight="1"/>
    <row r="2" ht="7.5" customHeight="1">
      <c r="B2" s="250"/>
      <c r="C2" s="251"/>
      <c r="D2" s="251"/>
      <c r="E2" s="251"/>
      <c r="F2" s="251"/>
      <c r="G2" s="251"/>
      <c r="H2" s="251"/>
      <c r="I2" s="251"/>
      <c r="J2" s="251"/>
      <c r="K2" s="252"/>
    </row>
    <row r="3" s="11" customFormat="1" ht="45" customHeight="1">
      <c r="B3" s="253"/>
      <c r="C3" s="254" t="s">
        <v>490</v>
      </c>
      <c r="D3" s="254"/>
      <c r="E3" s="254"/>
      <c r="F3" s="254"/>
      <c r="G3" s="254"/>
      <c r="H3" s="254"/>
      <c r="I3" s="254"/>
      <c r="J3" s="254"/>
      <c r="K3" s="255"/>
    </row>
    <row r="4" ht="25.5" customHeight="1">
      <c r="B4" s="256"/>
      <c r="C4" s="257" t="s">
        <v>491</v>
      </c>
      <c r="D4" s="257"/>
      <c r="E4" s="257"/>
      <c r="F4" s="257"/>
      <c r="G4" s="257"/>
      <c r="H4" s="257"/>
      <c r="I4" s="257"/>
      <c r="J4" s="257"/>
      <c r="K4" s="258"/>
    </row>
    <row r="5" ht="5.25" customHeight="1">
      <c r="B5" s="256"/>
      <c r="C5" s="259"/>
      <c r="D5" s="259"/>
      <c r="E5" s="259"/>
      <c r="F5" s="259"/>
      <c r="G5" s="259"/>
      <c r="H5" s="259"/>
      <c r="I5" s="259"/>
      <c r="J5" s="259"/>
      <c r="K5" s="258"/>
    </row>
    <row r="6" ht="15" customHeight="1">
      <c r="B6" s="256"/>
      <c r="C6" s="260" t="s">
        <v>492</v>
      </c>
      <c r="D6" s="260"/>
      <c r="E6" s="260"/>
      <c r="F6" s="260"/>
      <c r="G6" s="260"/>
      <c r="H6" s="260"/>
      <c r="I6" s="260"/>
      <c r="J6" s="260"/>
      <c r="K6" s="258"/>
    </row>
    <row r="7" ht="15" customHeight="1">
      <c r="B7" s="261"/>
      <c r="C7" s="260" t="s">
        <v>493</v>
      </c>
      <c r="D7" s="260"/>
      <c r="E7" s="260"/>
      <c r="F7" s="260"/>
      <c r="G7" s="260"/>
      <c r="H7" s="260"/>
      <c r="I7" s="260"/>
      <c r="J7" s="260"/>
      <c r="K7" s="258"/>
    </row>
    <row r="8" ht="12.75" customHeight="1">
      <c r="B8" s="261"/>
      <c r="C8" s="260"/>
      <c r="D8" s="260"/>
      <c r="E8" s="260"/>
      <c r="F8" s="260"/>
      <c r="G8" s="260"/>
      <c r="H8" s="260"/>
      <c r="I8" s="260"/>
      <c r="J8" s="260"/>
      <c r="K8" s="258"/>
    </row>
    <row r="9" ht="15" customHeight="1">
      <c r="B9" s="261"/>
      <c r="C9" s="260" t="s">
        <v>494</v>
      </c>
      <c r="D9" s="260"/>
      <c r="E9" s="260"/>
      <c r="F9" s="260"/>
      <c r="G9" s="260"/>
      <c r="H9" s="260"/>
      <c r="I9" s="260"/>
      <c r="J9" s="260"/>
      <c r="K9" s="258"/>
    </row>
    <row r="10" ht="15" customHeight="1">
      <c r="B10" s="261"/>
      <c r="C10" s="260"/>
      <c r="D10" s="260" t="s">
        <v>495</v>
      </c>
      <c r="E10" s="260"/>
      <c r="F10" s="260"/>
      <c r="G10" s="260"/>
      <c r="H10" s="260"/>
      <c r="I10" s="260"/>
      <c r="J10" s="260"/>
      <c r="K10" s="258"/>
    </row>
    <row r="11" ht="15" customHeight="1">
      <c r="B11" s="261"/>
      <c r="C11" s="262"/>
      <c r="D11" s="260" t="s">
        <v>496</v>
      </c>
      <c r="E11" s="260"/>
      <c r="F11" s="260"/>
      <c r="G11" s="260"/>
      <c r="H11" s="260"/>
      <c r="I11" s="260"/>
      <c r="J11" s="260"/>
      <c r="K11" s="258"/>
    </row>
    <row r="12" ht="12.75" customHeight="1">
      <c r="B12" s="261"/>
      <c r="C12" s="262"/>
      <c r="D12" s="262"/>
      <c r="E12" s="262"/>
      <c r="F12" s="262"/>
      <c r="G12" s="262"/>
      <c r="H12" s="262"/>
      <c r="I12" s="262"/>
      <c r="J12" s="262"/>
      <c r="K12" s="258"/>
    </row>
    <row r="13" ht="15" customHeight="1">
      <c r="B13" s="261"/>
      <c r="C13" s="262"/>
      <c r="D13" s="260" t="s">
        <v>497</v>
      </c>
      <c r="E13" s="260"/>
      <c r="F13" s="260"/>
      <c r="G13" s="260"/>
      <c r="H13" s="260"/>
      <c r="I13" s="260"/>
      <c r="J13" s="260"/>
      <c r="K13" s="258"/>
    </row>
    <row r="14" ht="15" customHeight="1">
      <c r="B14" s="261"/>
      <c r="C14" s="262"/>
      <c r="D14" s="260" t="s">
        <v>498</v>
      </c>
      <c r="E14" s="260"/>
      <c r="F14" s="260"/>
      <c r="G14" s="260"/>
      <c r="H14" s="260"/>
      <c r="I14" s="260"/>
      <c r="J14" s="260"/>
      <c r="K14" s="258"/>
    </row>
    <row r="15" ht="15" customHeight="1">
      <c r="B15" s="261"/>
      <c r="C15" s="262"/>
      <c r="D15" s="260" t="s">
        <v>499</v>
      </c>
      <c r="E15" s="260"/>
      <c r="F15" s="260"/>
      <c r="G15" s="260"/>
      <c r="H15" s="260"/>
      <c r="I15" s="260"/>
      <c r="J15" s="260"/>
      <c r="K15" s="258"/>
    </row>
    <row r="16" ht="15" customHeight="1">
      <c r="B16" s="261"/>
      <c r="C16" s="262"/>
      <c r="D16" s="262"/>
      <c r="E16" s="263" t="s">
        <v>77</v>
      </c>
      <c r="F16" s="260" t="s">
        <v>500</v>
      </c>
      <c r="G16" s="260"/>
      <c r="H16" s="260"/>
      <c r="I16" s="260"/>
      <c r="J16" s="260"/>
      <c r="K16" s="258"/>
    </row>
    <row r="17" ht="15" customHeight="1">
      <c r="B17" s="261"/>
      <c r="C17" s="262"/>
      <c r="D17" s="262"/>
      <c r="E17" s="263" t="s">
        <v>501</v>
      </c>
      <c r="F17" s="260" t="s">
        <v>502</v>
      </c>
      <c r="G17" s="260"/>
      <c r="H17" s="260"/>
      <c r="I17" s="260"/>
      <c r="J17" s="260"/>
      <c r="K17" s="258"/>
    </row>
    <row r="18" ht="15" customHeight="1">
      <c r="B18" s="261"/>
      <c r="C18" s="262"/>
      <c r="D18" s="262"/>
      <c r="E18" s="263" t="s">
        <v>503</v>
      </c>
      <c r="F18" s="260" t="s">
        <v>504</v>
      </c>
      <c r="G18" s="260"/>
      <c r="H18" s="260"/>
      <c r="I18" s="260"/>
      <c r="J18" s="260"/>
      <c r="K18" s="258"/>
    </row>
    <row r="19" ht="15" customHeight="1">
      <c r="B19" s="261"/>
      <c r="C19" s="262"/>
      <c r="D19" s="262"/>
      <c r="E19" s="263" t="s">
        <v>505</v>
      </c>
      <c r="F19" s="260" t="s">
        <v>506</v>
      </c>
      <c r="G19" s="260"/>
      <c r="H19" s="260"/>
      <c r="I19" s="260"/>
      <c r="J19" s="260"/>
      <c r="K19" s="258"/>
    </row>
    <row r="20" ht="15" customHeight="1">
      <c r="B20" s="261"/>
      <c r="C20" s="262"/>
      <c r="D20" s="262"/>
      <c r="E20" s="263" t="s">
        <v>257</v>
      </c>
      <c r="F20" s="260" t="s">
        <v>258</v>
      </c>
      <c r="G20" s="260"/>
      <c r="H20" s="260"/>
      <c r="I20" s="260"/>
      <c r="J20" s="260"/>
      <c r="K20" s="258"/>
    </row>
    <row r="21" ht="15" customHeight="1">
      <c r="B21" s="261"/>
      <c r="C21" s="262"/>
      <c r="D21" s="262"/>
      <c r="E21" s="263" t="s">
        <v>507</v>
      </c>
      <c r="F21" s="260" t="s">
        <v>508</v>
      </c>
      <c r="G21" s="260"/>
      <c r="H21" s="260"/>
      <c r="I21" s="260"/>
      <c r="J21" s="260"/>
      <c r="K21" s="258"/>
    </row>
    <row r="22" ht="12.75" customHeight="1">
      <c r="B22" s="261"/>
      <c r="C22" s="262"/>
      <c r="D22" s="262"/>
      <c r="E22" s="262"/>
      <c r="F22" s="262"/>
      <c r="G22" s="262"/>
      <c r="H22" s="262"/>
      <c r="I22" s="262"/>
      <c r="J22" s="262"/>
      <c r="K22" s="258"/>
    </row>
    <row r="23" ht="15" customHeight="1">
      <c r="B23" s="261"/>
      <c r="C23" s="260" t="s">
        <v>509</v>
      </c>
      <c r="D23" s="260"/>
      <c r="E23" s="260"/>
      <c r="F23" s="260"/>
      <c r="G23" s="260"/>
      <c r="H23" s="260"/>
      <c r="I23" s="260"/>
      <c r="J23" s="260"/>
      <c r="K23" s="258"/>
    </row>
    <row r="24" ht="15" customHeight="1">
      <c r="B24" s="261"/>
      <c r="C24" s="260" t="s">
        <v>510</v>
      </c>
      <c r="D24" s="260"/>
      <c r="E24" s="260"/>
      <c r="F24" s="260"/>
      <c r="G24" s="260"/>
      <c r="H24" s="260"/>
      <c r="I24" s="260"/>
      <c r="J24" s="260"/>
      <c r="K24" s="258"/>
    </row>
    <row r="25" ht="15" customHeight="1">
      <c r="B25" s="261"/>
      <c r="C25" s="260"/>
      <c r="D25" s="260" t="s">
        <v>511</v>
      </c>
      <c r="E25" s="260"/>
      <c r="F25" s="260"/>
      <c r="G25" s="260"/>
      <c r="H25" s="260"/>
      <c r="I25" s="260"/>
      <c r="J25" s="260"/>
      <c r="K25" s="258"/>
    </row>
    <row r="26" ht="15" customHeight="1">
      <c r="B26" s="261"/>
      <c r="C26" s="262"/>
      <c r="D26" s="260" t="s">
        <v>512</v>
      </c>
      <c r="E26" s="260"/>
      <c r="F26" s="260"/>
      <c r="G26" s="260"/>
      <c r="H26" s="260"/>
      <c r="I26" s="260"/>
      <c r="J26" s="260"/>
      <c r="K26" s="258"/>
    </row>
    <row r="27" ht="12.75" customHeight="1">
      <c r="B27" s="261"/>
      <c r="C27" s="262"/>
      <c r="D27" s="262"/>
      <c r="E27" s="262"/>
      <c r="F27" s="262"/>
      <c r="G27" s="262"/>
      <c r="H27" s="262"/>
      <c r="I27" s="262"/>
      <c r="J27" s="262"/>
      <c r="K27" s="258"/>
    </row>
    <row r="28" ht="15" customHeight="1">
      <c r="B28" s="261"/>
      <c r="C28" s="262"/>
      <c r="D28" s="260" t="s">
        <v>513</v>
      </c>
      <c r="E28" s="260"/>
      <c r="F28" s="260"/>
      <c r="G28" s="260"/>
      <c r="H28" s="260"/>
      <c r="I28" s="260"/>
      <c r="J28" s="260"/>
      <c r="K28" s="258"/>
    </row>
    <row r="29" ht="15" customHeight="1">
      <c r="B29" s="261"/>
      <c r="C29" s="262"/>
      <c r="D29" s="260" t="s">
        <v>514</v>
      </c>
      <c r="E29" s="260"/>
      <c r="F29" s="260"/>
      <c r="G29" s="260"/>
      <c r="H29" s="260"/>
      <c r="I29" s="260"/>
      <c r="J29" s="260"/>
      <c r="K29" s="258"/>
    </row>
    <row r="30" ht="12.75" customHeight="1">
      <c r="B30" s="261"/>
      <c r="C30" s="262"/>
      <c r="D30" s="262"/>
      <c r="E30" s="262"/>
      <c r="F30" s="262"/>
      <c r="G30" s="262"/>
      <c r="H30" s="262"/>
      <c r="I30" s="262"/>
      <c r="J30" s="262"/>
      <c r="K30" s="258"/>
    </row>
    <row r="31" ht="15" customHeight="1">
      <c r="B31" s="261"/>
      <c r="C31" s="262"/>
      <c r="D31" s="260" t="s">
        <v>515</v>
      </c>
      <c r="E31" s="260"/>
      <c r="F31" s="260"/>
      <c r="G31" s="260"/>
      <c r="H31" s="260"/>
      <c r="I31" s="260"/>
      <c r="J31" s="260"/>
      <c r="K31" s="258"/>
    </row>
    <row r="32" ht="15" customHeight="1">
      <c r="B32" s="261"/>
      <c r="C32" s="262"/>
      <c r="D32" s="260" t="s">
        <v>516</v>
      </c>
      <c r="E32" s="260"/>
      <c r="F32" s="260"/>
      <c r="G32" s="260"/>
      <c r="H32" s="260"/>
      <c r="I32" s="260"/>
      <c r="J32" s="260"/>
      <c r="K32" s="258"/>
    </row>
    <row r="33" ht="15" customHeight="1">
      <c r="B33" s="261"/>
      <c r="C33" s="262"/>
      <c r="D33" s="260" t="s">
        <v>517</v>
      </c>
      <c r="E33" s="260"/>
      <c r="F33" s="260"/>
      <c r="G33" s="260"/>
      <c r="H33" s="260"/>
      <c r="I33" s="260"/>
      <c r="J33" s="260"/>
      <c r="K33" s="258"/>
    </row>
    <row r="34" ht="15" customHeight="1">
      <c r="B34" s="261"/>
      <c r="C34" s="262"/>
      <c r="D34" s="260"/>
      <c r="E34" s="264" t="s">
        <v>110</v>
      </c>
      <c r="F34" s="260"/>
      <c r="G34" s="260" t="s">
        <v>518</v>
      </c>
      <c r="H34" s="260"/>
      <c r="I34" s="260"/>
      <c r="J34" s="260"/>
      <c r="K34" s="258"/>
    </row>
    <row r="35" ht="30.75" customHeight="1">
      <c r="B35" s="261"/>
      <c r="C35" s="262"/>
      <c r="D35" s="260"/>
      <c r="E35" s="264" t="s">
        <v>519</v>
      </c>
      <c r="F35" s="260"/>
      <c r="G35" s="260" t="s">
        <v>520</v>
      </c>
      <c r="H35" s="260"/>
      <c r="I35" s="260"/>
      <c r="J35" s="260"/>
      <c r="K35" s="258"/>
    </row>
    <row r="36" ht="15" customHeight="1">
      <c r="B36" s="261"/>
      <c r="C36" s="262"/>
      <c r="D36" s="260"/>
      <c r="E36" s="264" t="s">
        <v>51</v>
      </c>
      <c r="F36" s="260"/>
      <c r="G36" s="260" t="s">
        <v>521</v>
      </c>
      <c r="H36" s="260"/>
      <c r="I36" s="260"/>
      <c r="J36" s="260"/>
      <c r="K36" s="258"/>
    </row>
    <row r="37" ht="15" customHeight="1">
      <c r="B37" s="261"/>
      <c r="C37" s="262"/>
      <c r="D37" s="260"/>
      <c r="E37" s="264" t="s">
        <v>111</v>
      </c>
      <c r="F37" s="260"/>
      <c r="G37" s="260" t="s">
        <v>522</v>
      </c>
      <c r="H37" s="260"/>
      <c r="I37" s="260"/>
      <c r="J37" s="260"/>
      <c r="K37" s="258"/>
    </row>
    <row r="38" ht="15" customHeight="1">
      <c r="B38" s="261"/>
      <c r="C38" s="262"/>
      <c r="D38" s="260"/>
      <c r="E38" s="264" t="s">
        <v>112</v>
      </c>
      <c r="F38" s="260"/>
      <c r="G38" s="260" t="s">
        <v>523</v>
      </c>
      <c r="H38" s="260"/>
      <c r="I38" s="260"/>
      <c r="J38" s="260"/>
      <c r="K38" s="258"/>
    </row>
    <row r="39" ht="15" customHeight="1">
      <c r="B39" s="261"/>
      <c r="C39" s="262"/>
      <c r="D39" s="260"/>
      <c r="E39" s="264" t="s">
        <v>113</v>
      </c>
      <c r="F39" s="260"/>
      <c r="G39" s="260" t="s">
        <v>524</v>
      </c>
      <c r="H39" s="260"/>
      <c r="I39" s="260"/>
      <c r="J39" s="260"/>
      <c r="K39" s="258"/>
    </row>
    <row r="40" ht="15" customHeight="1">
      <c r="B40" s="261"/>
      <c r="C40" s="262"/>
      <c r="D40" s="260"/>
      <c r="E40" s="264" t="s">
        <v>525</v>
      </c>
      <c r="F40" s="260"/>
      <c r="G40" s="260" t="s">
        <v>526</v>
      </c>
      <c r="H40" s="260"/>
      <c r="I40" s="260"/>
      <c r="J40" s="260"/>
      <c r="K40" s="258"/>
    </row>
    <row r="41" ht="15" customHeight="1">
      <c r="B41" s="261"/>
      <c r="C41" s="262"/>
      <c r="D41" s="260"/>
      <c r="E41" s="264"/>
      <c r="F41" s="260"/>
      <c r="G41" s="260" t="s">
        <v>527</v>
      </c>
      <c r="H41" s="260"/>
      <c r="I41" s="260"/>
      <c r="J41" s="260"/>
      <c r="K41" s="258"/>
    </row>
    <row r="42" ht="15" customHeight="1">
      <c r="B42" s="261"/>
      <c r="C42" s="262"/>
      <c r="D42" s="260"/>
      <c r="E42" s="264" t="s">
        <v>528</v>
      </c>
      <c r="F42" s="260"/>
      <c r="G42" s="260" t="s">
        <v>529</v>
      </c>
      <c r="H42" s="260"/>
      <c r="I42" s="260"/>
      <c r="J42" s="260"/>
      <c r="K42" s="258"/>
    </row>
    <row r="43" ht="15" customHeight="1">
      <c r="B43" s="261"/>
      <c r="C43" s="262"/>
      <c r="D43" s="260"/>
      <c r="E43" s="264" t="s">
        <v>115</v>
      </c>
      <c r="F43" s="260"/>
      <c r="G43" s="260" t="s">
        <v>530</v>
      </c>
      <c r="H43" s="260"/>
      <c r="I43" s="260"/>
      <c r="J43" s="260"/>
      <c r="K43" s="258"/>
    </row>
    <row r="44" ht="12.75" customHeight="1">
      <c r="B44" s="261"/>
      <c r="C44" s="262"/>
      <c r="D44" s="260"/>
      <c r="E44" s="260"/>
      <c r="F44" s="260"/>
      <c r="G44" s="260"/>
      <c r="H44" s="260"/>
      <c r="I44" s="260"/>
      <c r="J44" s="260"/>
      <c r="K44" s="258"/>
    </row>
    <row r="45" ht="15" customHeight="1">
      <c r="B45" s="261"/>
      <c r="C45" s="262"/>
      <c r="D45" s="260" t="s">
        <v>531</v>
      </c>
      <c r="E45" s="260"/>
      <c r="F45" s="260"/>
      <c r="G45" s="260"/>
      <c r="H45" s="260"/>
      <c r="I45" s="260"/>
      <c r="J45" s="260"/>
      <c r="K45" s="258"/>
    </row>
    <row r="46" ht="15" customHeight="1">
      <c r="B46" s="261"/>
      <c r="C46" s="262"/>
      <c r="D46" s="262"/>
      <c r="E46" s="260" t="s">
        <v>532</v>
      </c>
      <c r="F46" s="260"/>
      <c r="G46" s="260"/>
      <c r="H46" s="260"/>
      <c r="I46" s="260"/>
      <c r="J46" s="260"/>
      <c r="K46" s="258"/>
    </row>
    <row r="47" ht="15" customHeight="1">
      <c r="B47" s="261"/>
      <c r="C47" s="262"/>
      <c r="D47" s="262"/>
      <c r="E47" s="260" t="s">
        <v>533</v>
      </c>
      <c r="F47" s="260"/>
      <c r="G47" s="260"/>
      <c r="H47" s="260"/>
      <c r="I47" s="260"/>
      <c r="J47" s="260"/>
      <c r="K47" s="258"/>
    </row>
    <row r="48" ht="15" customHeight="1">
      <c r="B48" s="261"/>
      <c r="C48" s="262"/>
      <c r="D48" s="262"/>
      <c r="E48" s="260" t="s">
        <v>534</v>
      </c>
      <c r="F48" s="260"/>
      <c r="G48" s="260"/>
      <c r="H48" s="260"/>
      <c r="I48" s="260"/>
      <c r="J48" s="260"/>
      <c r="K48" s="258"/>
    </row>
    <row r="49" ht="15" customHeight="1">
      <c r="B49" s="261"/>
      <c r="C49" s="262"/>
      <c r="D49" s="260" t="s">
        <v>535</v>
      </c>
      <c r="E49" s="260"/>
      <c r="F49" s="260"/>
      <c r="G49" s="260"/>
      <c r="H49" s="260"/>
      <c r="I49" s="260"/>
      <c r="J49" s="260"/>
      <c r="K49" s="258"/>
    </row>
    <row r="50" ht="25.5" customHeight="1">
      <c r="B50" s="256"/>
      <c r="C50" s="257" t="s">
        <v>536</v>
      </c>
      <c r="D50" s="257"/>
      <c r="E50" s="257"/>
      <c r="F50" s="257"/>
      <c r="G50" s="257"/>
      <c r="H50" s="257"/>
      <c r="I50" s="257"/>
      <c r="J50" s="257"/>
      <c r="K50" s="258"/>
    </row>
    <row r="51" ht="5.25" customHeight="1">
      <c r="B51" s="256"/>
      <c r="C51" s="259"/>
      <c r="D51" s="259"/>
      <c r="E51" s="259"/>
      <c r="F51" s="259"/>
      <c r="G51" s="259"/>
      <c r="H51" s="259"/>
      <c r="I51" s="259"/>
      <c r="J51" s="259"/>
      <c r="K51" s="258"/>
    </row>
    <row r="52" ht="15" customHeight="1">
      <c r="B52" s="256"/>
      <c r="C52" s="260" t="s">
        <v>537</v>
      </c>
      <c r="D52" s="260"/>
      <c r="E52" s="260"/>
      <c r="F52" s="260"/>
      <c r="G52" s="260"/>
      <c r="H52" s="260"/>
      <c r="I52" s="260"/>
      <c r="J52" s="260"/>
      <c r="K52" s="258"/>
    </row>
    <row r="53" ht="15" customHeight="1">
      <c r="B53" s="256"/>
      <c r="C53" s="260" t="s">
        <v>538</v>
      </c>
      <c r="D53" s="260"/>
      <c r="E53" s="260"/>
      <c r="F53" s="260"/>
      <c r="G53" s="260"/>
      <c r="H53" s="260"/>
      <c r="I53" s="260"/>
      <c r="J53" s="260"/>
      <c r="K53" s="258"/>
    </row>
    <row r="54" ht="12.75" customHeight="1">
      <c r="B54" s="256"/>
      <c r="C54" s="260"/>
      <c r="D54" s="260"/>
      <c r="E54" s="260"/>
      <c r="F54" s="260"/>
      <c r="G54" s="260"/>
      <c r="H54" s="260"/>
      <c r="I54" s="260"/>
      <c r="J54" s="260"/>
      <c r="K54" s="258"/>
    </row>
    <row r="55" ht="15" customHeight="1">
      <c r="B55" s="256"/>
      <c r="C55" s="260" t="s">
        <v>539</v>
      </c>
      <c r="D55" s="260"/>
      <c r="E55" s="260"/>
      <c r="F55" s="260"/>
      <c r="G55" s="260"/>
      <c r="H55" s="260"/>
      <c r="I55" s="260"/>
      <c r="J55" s="260"/>
      <c r="K55" s="258"/>
    </row>
    <row r="56" ht="15" customHeight="1">
      <c r="B56" s="256"/>
      <c r="C56" s="262"/>
      <c r="D56" s="260" t="s">
        <v>540</v>
      </c>
      <c r="E56" s="260"/>
      <c r="F56" s="260"/>
      <c r="G56" s="260"/>
      <c r="H56" s="260"/>
      <c r="I56" s="260"/>
      <c r="J56" s="260"/>
      <c r="K56" s="258"/>
    </row>
    <row r="57" ht="15" customHeight="1">
      <c r="B57" s="256"/>
      <c r="C57" s="262"/>
      <c r="D57" s="260" t="s">
        <v>541</v>
      </c>
      <c r="E57" s="260"/>
      <c r="F57" s="260"/>
      <c r="G57" s="260"/>
      <c r="H57" s="260"/>
      <c r="I57" s="260"/>
      <c r="J57" s="260"/>
      <c r="K57" s="258"/>
    </row>
    <row r="58" ht="15" customHeight="1">
      <c r="B58" s="256"/>
      <c r="C58" s="262"/>
      <c r="D58" s="260" t="s">
        <v>542</v>
      </c>
      <c r="E58" s="260"/>
      <c r="F58" s="260"/>
      <c r="G58" s="260"/>
      <c r="H58" s="260"/>
      <c r="I58" s="260"/>
      <c r="J58" s="260"/>
      <c r="K58" s="258"/>
    </row>
    <row r="59" ht="15" customHeight="1">
      <c r="B59" s="256"/>
      <c r="C59" s="262"/>
      <c r="D59" s="260" t="s">
        <v>543</v>
      </c>
      <c r="E59" s="260"/>
      <c r="F59" s="260"/>
      <c r="G59" s="260"/>
      <c r="H59" s="260"/>
      <c r="I59" s="260"/>
      <c r="J59" s="260"/>
      <c r="K59" s="258"/>
    </row>
    <row r="60" ht="15" customHeight="1">
      <c r="B60" s="256"/>
      <c r="C60" s="262"/>
      <c r="D60" s="265" t="s">
        <v>544</v>
      </c>
      <c r="E60" s="265"/>
      <c r="F60" s="265"/>
      <c r="G60" s="265"/>
      <c r="H60" s="265"/>
      <c r="I60" s="265"/>
      <c r="J60" s="265"/>
      <c r="K60" s="258"/>
    </row>
    <row r="61" ht="15" customHeight="1">
      <c r="B61" s="256"/>
      <c r="C61" s="262"/>
      <c r="D61" s="260" t="s">
        <v>545</v>
      </c>
      <c r="E61" s="260"/>
      <c r="F61" s="260"/>
      <c r="G61" s="260"/>
      <c r="H61" s="260"/>
      <c r="I61" s="260"/>
      <c r="J61" s="260"/>
      <c r="K61" s="258"/>
    </row>
    <row r="62" ht="12.75" customHeight="1">
      <c r="B62" s="256"/>
      <c r="C62" s="262"/>
      <c r="D62" s="262"/>
      <c r="E62" s="266"/>
      <c r="F62" s="262"/>
      <c r="G62" s="262"/>
      <c r="H62" s="262"/>
      <c r="I62" s="262"/>
      <c r="J62" s="262"/>
      <c r="K62" s="258"/>
    </row>
    <row r="63" ht="15" customHeight="1">
      <c r="B63" s="256"/>
      <c r="C63" s="262"/>
      <c r="D63" s="260" t="s">
        <v>546</v>
      </c>
      <c r="E63" s="260"/>
      <c r="F63" s="260"/>
      <c r="G63" s="260"/>
      <c r="H63" s="260"/>
      <c r="I63" s="260"/>
      <c r="J63" s="260"/>
      <c r="K63" s="258"/>
    </row>
    <row r="64" ht="15" customHeight="1">
      <c r="B64" s="256"/>
      <c r="C64" s="262"/>
      <c r="D64" s="265" t="s">
        <v>547</v>
      </c>
      <c r="E64" s="265"/>
      <c r="F64" s="265"/>
      <c r="G64" s="265"/>
      <c r="H64" s="265"/>
      <c r="I64" s="265"/>
      <c r="J64" s="265"/>
      <c r="K64" s="258"/>
    </row>
    <row r="65" ht="15" customHeight="1">
      <c r="B65" s="256"/>
      <c r="C65" s="262"/>
      <c r="D65" s="260" t="s">
        <v>548</v>
      </c>
      <c r="E65" s="260"/>
      <c r="F65" s="260"/>
      <c r="G65" s="260"/>
      <c r="H65" s="260"/>
      <c r="I65" s="260"/>
      <c r="J65" s="260"/>
      <c r="K65" s="258"/>
    </row>
    <row r="66" ht="15" customHeight="1">
      <c r="B66" s="256"/>
      <c r="C66" s="262"/>
      <c r="D66" s="260" t="s">
        <v>549</v>
      </c>
      <c r="E66" s="260"/>
      <c r="F66" s="260"/>
      <c r="G66" s="260"/>
      <c r="H66" s="260"/>
      <c r="I66" s="260"/>
      <c r="J66" s="260"/>
      <c r="K66" s="258"/>
    </row>
    <row r="67" ht="15" customHeight="1">
      <c r="B67" s="256"/>
      <c r="C67" s="262"/>
      <c r="D67" s="260" t="s">
        <v>550</v>
      </c>
      <c r="E67" s="260"/>
      <c r="F67" s="260"/>
      <c r="G67" s="260"/>
      <c r="H67" s="260"/>
      <c r="I67" s="260"/>
      <c r="J67" s="260"/>
      <c r="K67" s="258"/>
    </row>
    <row r="68" ht="15" customHeight="1">
      <c r="B68" s="256"/>
      <c r="C68" s="262"/>
      <c r="D68" s="260" t="s">
        <v>551</v>
      </c>
      <c r="E68" s="260"/>
      <c r="F68" s="260"/>
      <c r="G68" s="260"/>
      <c r="H68" s="260"/>
      <c r="I68" s="260"/>
      <c r="J68" s="260"/>
      <c r="K68" s="258"/>
    </row>
    <row r="69" ht="12.75" customHeight="1">
      <c r="B69" s="267"/>
      <c r="C69" s="268"/>
      <c r="D69" s="268"/>
      <c r="E69" s="268"/>
      <c r="F69" s="268"/>
      <c r="G69" s="268"/>
      <c r="H69" s="268"/>
      <c r="I69" s="268"/>
      <c r="J69" s="268"/>
      <c r="K69" s="269"/>
    </row>
    <row r="70" ht="18.75" customHeight="1">
      <c r="B70" s="270"/>
      <c r="C70" s="270"/>
      <c r="D70" s="270"/>
      <c r="E70" s="270"/>
      <c r="F70" s="270"/>
      <c r="G70" s="270"/>
      <c r="H70" s="270"/>
      <c r="I70" s="270"/>
      <c r="J70" s="270"/>
      <c r="K70" s="271"/>
    </row>
    <row r="71" ht="18.75" customHeight="1">
      <c r="B71" s="271"/>
      <c r="C71" s="271"/>
      <c r="D71" s="271"/>
      <c r="E71" s="271"/>
      <c r="F71" s="271"/>
      <c r="G71" s="271"/>
      <c r="H71" s="271"/>
      <c r="I71" s="271"/>
      <c r="J71" s="271"/>
      <c r="K71" s="271"/>
    </row>
    <row r="72" ht="7.5" customHeight="1">
      <c r="B72" s="272"/>
      <c r="C72" s="273"/>
      <c r="D72" s="273"/>
      <c r="E72" s="273"/>
      <c r="F72" s="273"/>
      <c r="G72" s="273"/>
      <c r="H72" s="273"/>
      <c r="I72" s="273"/>
      <c r="J72" s="273"/>
      <c r="K72" s="274"/>
    </row>
    <row r="73" ht="45" customHeight="1">
      <c r="B73" s="275"/>
      <c r="C73" s="276" t="s">
        <v>552</v>
      </c>
      <c r="D73" s="276"/>
      <c r="E73" s="276"/>
      <c r="F73" s="276"/>
      <c r="G73" s="276"/>
      <c r="H73" s="276"/>
      <c r="I73" s="276"/>
      <c r="J73" s="276"/>
      <c r="K73" s="277"/>
    </row>
    <row r="74" ht="17.25" customHeight="1">
      <c r="B74" s="275"/>
      <c r="C74" s="278" t="s">
        <v>553</v>
      </c>
      <c r="D74" s="278"/>
      <c r="E74" s="278"/>
      <c r="F74" s="278" t="s">
        <v>554</v>
      </c>
      <c r="G74" s="279"/>
      <c r="H74" s="278" t="s">
        <v>111</v>
      </c>
      <c r="I74" s="278" t="s">
        <v>55</v>
      </c>
      <c r="J74" s="278" t="s">
        <v>555</v>
      </c>
      <c r="K74" s="277"/>
    </row>
    <row r="75" ht="17.25" customHeight="1">
      <c r="B75" s="275"/>
      <c r="C75" s="280" t="s">
        <v>556</v>
      </c>
      <c r="D75" s="280"/>
      <c r="E75" s="280"/>
      <c r="F75" s="281" t="s">
        <v>557</v>
      </c>
      <c r="G75" s="282"/>
      <c r="H75" s="280"/>
      <c r="I75" s="280"/>
      <c r="J75" s="280" t="s">
        <v>558</v>
      </c>
      <c r="K75" s="277"/>
    </row>
    <row r="76" ht="5.25" customHeight="1">
      <c r="B76" s="275"/>
      <c r="C76" s="283"/>
      <c r="D76" s="283"/>
      <c r="E76" s="283"/>
      <c r="F76" s="283"/>
      <c r="G76" s="284"/>
      <c r="H76" s="283"/>
      <c r="I76" s="283"/>
      <c r="J76" s="283"/>
      <c r="K76" s="277"/>
    </row>
    <row r="77" ht="15" customHeight="1">
      <c r="B77" s="275"/>
      <c r="C77" s="264" t="s">
        <v>51</v>
      </c>
      <c r="D77" s="283"/>
      <c r="E77" s="283"/>
      <c r="F77" s="285" t="s">
        <v>559</v>
      </c>
      <c r="G77" s="284"/>
      <c r="H77" s="264" t="s">
        <v>560</v>
      </c>
      <c r="I77" s="264" t="s">
        <v>561</v>
      </c>
      <c r="J77" s="264">
        <v>20</v>
      </c>
      <c r="K77" s="277"/>
    </row>
    <row r="78" ht="15" customHeight="1">
      <c r="B78" s="275"/>
      <c r="C78" s="264" t="s">
        <v>562</v>
      </c>
      <c r="D78" s="264"/>
      <c r="E78" s="264"/>
      <c r="F78" s="285" t="s">
        <v>559</v>
      </c>
      <c r="G78" s="284"/>
      <c r="H78" s="264" t="s">
        <v>563</v>
      </c>
      <c r="I78" s="264" t="s">
        <v>561</v>
      </c>
      <c r="J78" s="264">
        <v>120</v>
      </c>
      <c r="K78" s="277"/>
    </row>
    <row r="79" ht="15" customHeight="1">
      <c r="B79" s="286"/>
      <c r="C79" s="264" t="s">
        <v>564</v>
      </c>
      <c r="D79" s="264"/>
      <c r="E79" s="264"/>
      <c r="F79" s="285" t="s">
        <v>565</v>
      </c>
      <c r="G79" s="284"/>
      <c r="H79" s="264" t="s">
        <v>566</v>
      </c>
      <c r="I79" s="264" t="s">
        <v>561</v>
      </c>
      <c r="J79" s="264">
        <v>50</v>
      </c>
      <c r="K79" s="277"/>
    </row>
    <row r="80" ht="15" customHeight="1">
      <c r="B80" s="286"/>
      <c r="C80" s="264" t="s">
        <v>567</v>
      </c>
      <c r="D80" s="264"/>
      <c r="E80" s="264"/>
      <c r="F80" s="285" t="s">
        <v>559</v>
      </c>
      <c r="G80" s="284"/>
      <c r="H80" s="264" t="s">
        <v>568</v>
      </c>
      <c r="I80" s="264" t="s">
        <v>569</v>
      </c>
      <c r="J80" s="264"/>
      <c r="K80" s="277"/>
    </row>
    <row r="81" ht="15" customHeight="1">
      <c r="B81" s="286"/>
      <c r="C81" s="287" t="s">
        <v>570</v>
      </c>
      <c r="D81" s="287"/>
      <c r="E81" s="287"/>
      <c r="F81" s="288" t="s">
        <v>565</v>
      </c>
      <c r="G81" s="287"/>
      <c r="H81" s="287" t="s">
        <v>571</v>
      </c>
      <c r="I81" s="287" t="s">
        <v>561</v>
      </c>
      <c r="J81" s="287">
        <v>15</v>
      </c>
      <c r="K81" s="277"/>
    </row>
    <row r="82" ht="15" customHeight="1">
      <c r="B82" s="286"/>
      <c r="C82" s="287" t="s">
        <v>572</v>
      </c>
      <c r="D82" s="287"/>
      <c r="E82" s="287"/>
      <c r="F82" s="288" t="s">
        <v>565</v>
      </c>
      <c r="G82" s="287"/>
      <c r="H82" s="287" t="s">
        <v>573</v>
      </c>
      <c r="I82" s="287" t="s">
        <v>561</v>
      </c>
      <c r="J82" s="287">
        <v>15</v>
      </c>
      <c r="K82" s="277"/>
    </row>
    <row r="83" ht="15" customHeight="1">
      <c r="B83" s="286"/>
      <c r="C83" s="287" t="s">
        <v>574</v>
      </c>
      <c r="D83" s="287"/>
      <c r="E83" s="287"/>
      <c r="F83" s="288" t="s">
        <v>565</v>
      </c>
      <c r="G83" s="287"/>
      <c r="H83" s="287" t="s">
        <v>575</v>
      </c>
      <c r="I83" s="287" t="s">
        <v>561</v>
      </c>
      <c r="J83" s="287">
        <v>20</v>
      </c>
      <c r="K83" s="277"/>
    </row>
    <row r="84" ht="15" customHeight="1">
      <c r="B84" s="286"/>
      <c r="C84" s="287" t="s">
        <v>576</v>
      </c>
      <c r="D84" s="287"/>
      <c r="E84" s="287"/>
      <c r="F84" s="288" t="s">
        <v>565</v>
      </c>
      <c r="G84" s="287"/>
      <c r="H84" s="287" t="s">
        <v>577</v>
      </c>
      <c r="I84" s="287" t="s">
        <v>561</v>
      </c>
      <c r="J84" s="287">
        <v>20</v>
      </c>
      <c r="K84" s="277"/>
    </row>
    <row r="85" ht="15" customHeight="1">
      <c r="B85" s="286"/>
      <c r="C85" s="264" t="s">
        <v>578</v>
      </c>
      <c r="D85" s="264"/>
      <c r="E85" s="264"/>
      <c r="F85" s="285" t="s">
        <v>565</v>
      </c>
      <c r="G85" s="284"/>
      <c r="H85" s="264" t="s">
        <v>579</v>
      </c>
      <c r="I85" s="264" t="s">
        <v>561</v>
      </c>
      <c r="J85" s="264">
        <v>50</v>
      </c>
      <c r="K85" s="277"/>
    </row>
    <row r="86" ht="15" customHeight="1">
      <c r="B86" s="286"/>
      <c r="C86" s="264" t="s">
        <v>580</v>
      </c>
      <c r="D86" s="264"/>
      <c r="E86" s="264"/>
      <c r="F86" s="285" t="s">
        <v>565</v>
      </c>
      <c r="G86" s="284"/>
      <c r="H86" s="264" t="s">
        <v>581</v>
      </c>
      <c r="I86" s="264" t="s">
        <v>561</v>
      </c>
      <c r="J86" s="264">
        <v>20</v>
      </c>
      <c r="K86" s="277"/>
    </row>
    <row r="87" ht="15" customHeight="1">
      <c r="B87" s="286"/>
      <c r="C87" s="264" t="s">
        <v>582</v>
      </c>
      <c r="D87" s="264"/>
      <c r="E87" s="264"/>
      <c r="F87" s="285" t="s">
        <v>565</v>
      </c>
      <c r="G87" s="284"/>
      <c r="H87" s="264" t="s">
        <v>583</v>
      </c>
      <c r="I87" s="264" t="s">
        <v>561</v>
      </c>
      <c r="J87" s="264">
        <v>20</v>
      </c>
      <c r="K87" s="277"/>
    </row>
    <row r="88" ht="15" customHeight="1">
      <c r="B88" s="286"/>
      <c r="C88" s="264" t="s">
        <v>584</v>
      </c>
      <c r="D88" s="264"/>
      <c r="E88" s="264"/>
      <c r="F88" s="285" t="s">
        <v>565</v>
      </c>
      <c r="G88" s="284"/>
      <c r="H88" s="264" t="s">
        <v>585</v>
      </c>
      <c r="I88" s="264" t="s">
        <v>561</v>
      </c>
      <c r="J88" s="264">
        <v>50</v>
      </c>
      <c r="K88" s="277"/>
    </row>
    <row r="89" ht="15" customHeight="1">
      <c r="B89" s="286"/>
      <c r="C89" s="264" t="s">
        <v>586</v>
      </c>
      <c r="D89" s="264"/>
      <c r="E89" s="264"/>
      <c r="F89" s="285" t="s">
        <v>565</v>
      </c>
      <c r="G89" s="284"/>
      <c r="H89" s="264" t="s">
        <v>586</v>
      </c>
      <c r="I89" s="264" t="s">
        <v>561</v>
      </c>
      <c r="J89" s="264">
        <v>50</v>
      </c>
      <c r="K89" s="277"/>
    </row>
    <row r="90" ht="15" customHeight="1">
      <c r="B90" s="286"/>
      <c r="C90" s="264" t="s">
        <v>116</v>
      </c>
      <c r="D90" s="264"/>
      <c r="E90" s="264"/>
      <c r="F90" s="285" t="s">
        <v>565</v>
      </c>
      <c r="G90" s="284"/>
      <c r="H90" s="264" t="s">
        <v>587</v>
      </c>
      <c r="I90" s="264" t="s">
        <v>561</v>
      </c>
      <c r="J90" s="264">
        <v>255</v>
      </c>
      <c r="K90" s="277"/>
    </row>
    <row r="91" ht="15" customHeight="1">
      <c r="B91" s="286"/>
      <c r="C91" s="264" t="s">
        <v>588</v>
      </c>
      <c r="D91" s="264"/>
      <c r="E91" s="264"/>
      <c r="F91" s="285" t="s">
        <v>559</v>
      </c>
      <c r="G91" s="284"/>
      <c r="H91" s="264" t="s">
        <v>589</v>
      </c>
      <c r="I91" s="264" t="s">
        <v>590</v>
      </c>
      <c r="J91" s="264"/>
      <c r="K91" s="277"/>
    </row>
    <row r="92" ht="15" customHeight="1">
      <c r="B92" s="286"/>
      <c r="C92" s="264" t="s">
        <v>591</v>
      </c>
      <c r="D92" s="264"/>
      <c r="E92" s="264"/>
      <c r="F92" s="285" t="s">
        <v>559</v>
      </c>
      <c r="G92" s="284"/>
      <c r="H92" s="264" t="s">
        <v>592</v>
      </c>
      <c r="I92" s="264" t="s">
        <v>593</v>
      </c>
      <c r="J92" s="264"/>
      <c r="K92" s="277"/>
    </row>
    <row r="93" ht="15" customHeight="1">
      <c r="B93" s="286"/>
      <c r="C93" s="264" t="s">
        <v>594</v>
      </c>
      <c r="D93" s="264"/>
      <c r="E93" s="264"/>
      <c r="F93" s="285" t="s">
        <v>559</v>
      </c>
      <c r="G93" s="284"/>
      <c r="H93" s="264" t="s">
        <v>594</v>
      </c>
      <c r="I93" s="264" t="s">
        <v>593</v>
      </c>
      <c r="J93" s="264"/>
      <c r="K93" s="277"/>
    </row>
    <row r="94" ht="15" customHeight="1">
      <c r="B94" s="286"/>
      <c r="C94" s="264" t="s">
        <v>36</v>
      </c>
      <c r="D94" s="264"/>
      <c r="E94" s="264"/>
      <c r="F94" s="285" t="s">
        <v>559</v>
      </c>
      <c r="G94" s="284"/>
      <c r="H94" s="264" t="s">
        <v>595</v>
      </c>
      <c r="I94" s="264" t="s">
        <v>593</v>
      </c>
      <c r="J94" s="264"/>
      <c r="K94" s="277"/>
    </row>
    <row r="95" ht="15" customHeight="1">
      <c r="B95" s="286"/>
      <c r="C95" s="264" t="s">
        <v>46</v>
      </c>
      <c r="D95" s="264"/>
      <c r="E95" s="264"/>
      <c r="F95" s="285" t="s">
        <v>559</v>
      </c>
      <c r="G95" s="284"/>
      <c r="H95" s="264" t="s">
        <v>596</v>
      </c>
      <c r="I95" s="264" t="s">
        <v>593</v>
      </c>
      <c r="J95" s="264"/>
      <c r="K95" s="277"/>
    </row>
    <row r="96" ht="15" customHeight="1">
      <c r="B96" s="289"/>
      <c r="C96" s="290"/>
      <c r="D96" s="290"/>
      <c r="E96" s="290"/>
      <c r="F96" s="290"/>
      <c r="G96" s="290"/>
      <c r="H96" s="290"/>
      <c r="I96" s="290"/>
      <c r="J96" s="290"/>
      <c r="K96" s="291"/>
    </row>
    <row r="97" ht="18.75" customHeight="1">
      <c r="B97" s="292"/>
      <c r="C97" s="293"/>
      <c r="D97" s="293"/>
      <c r="E97" s="293"/>
      <c r="F97" s="293"/>
      <c r="G97" s="293"/>
      <c r="H97" s="293"/>
      <c r="I97" s="293"/>
      <c r="J97" s="293"/>
      <c r="K97" s="292"/>
    </row>
    <row r="98" ht="18.75" customHeight="1">
      <c r="B98" s="271"/>
      <c r="C98" s="271"/>
      <c r="D98" s="271"/>
      <c r="E98" s="271"/>
      <c r="F98" s="271"/>
      <c r="G98" s="271"/>
      <c r="H98" s="271"/>
      <c r="I98" s="271"/>
      <c r="J98" s="271"/>
      <c r="K98" s="271"/>
    </row>
    <row r="99" ht="7.5" customHeight="1">
      <c r="B99" s="272"/>
      <c r="C99" s="273"/>
      <c r="D99" s="273"/>
      <c r="E99" s="273"/>
      <c r="F99" s="273"/>
      <c r="G99" s="273"/>
      <c r="H99" s="273"/>
      <c r="I99" s="273"/>
      <c r="J99" s="273"/>
      <c r="K99" s="274"/>
    </row>
    <row r="100" ht="45" customHeight="1">
      <c r="B100" s="275"/>
      <c r="C100" s="276" t="s">
        <v>597</v>
      </c>
      <c r="D100" s="276"/>
      <c r="E100" s="276"/>
      <c r="F100" s="276"/>
      <c r="G100" s="276"/>
      <c r="H100" s="276"/>
      <c r="I100" s="276"/>
      <c r="J100" s="276"/>
      <c r="K100" s="277"/>
    </row>
    <row r="101" ht="17.25" customHeight="1">
      <c r="B101" s="275"/>
      <c r="C101" s="278" t="s">
        <v>553</v>
      </c>
      <c r="D101" s="278"/>
      <c r="E101" s="278"/>
      <c r="F101" s="278" t="s">
        <v>554</v>
      </c>
      <c r="G101" s="279"/>
      <c r="H101" s="278" t="s">
        <v>111</v>
      </c>
      <c r="I101" s="278" t="s">
        <v>55</v>
      </c>
      <c r="J101" s="278" t="s">
        <v>555</v>
      </c>
      <c r="K101" s="277"/>
    </row>
    <row r="102" ht="17.25" customHeight="1">
      <c r="B102" s="275"/>
      <c r="C102" s="280" t="s">
        <v>556</v>
      </c>
      <c r="D102" s="280"/>
      <c r="E102" s="280"/>
      <c r="F102" s="281" t="s">
        <v>557</v>
      </c>
      <c r="G102" s="282"/>
      <c r="H102" s="280"/>
      <c r="I102" s="280"/>
      <c r="J102" s="280" t="s">
        <v>558</v>
      </c>
      <c r="K102" s="277"/>
    </row>
    <row r="103" ht="5.25" customHeight="1">
      <c r="B103" s="275"/>
      <c r="C103" s="278"/>
      <c r="D103" s="278"/>
      <c r="E103" s="278"/>
      <c r="F103" s="278"/>
      <c r="G103" s="294"/>
      <c r="H103" s="278"/>
      <c r="I103" s="278"/>
      <c r="J103" s="278"/>
      <c r="K103" s="277"/>
    </row>
    <row r="104" ht="15" customHeight="1">
      <c r="B104" s="275"/>
      <c r="C104" s="264" t="s">
        <v>51</v>
      </c>
      <c r="D104" s="283"/>
      <c r="E104" s="283"/>
      <c r="F104" s="285" t="s">
        <v>559</v>
      </c>
      <c r="G104" s="294"/>
      <c r="H104" s="264" t="s">
        <v>598</v>
      </c>
      <c r="I104" s="264" t="s">
        <v>561</v>
      </c>
      <c r="J104" s="264">
        <v>20</v>
      </c>
      <c r="K104" s="277"/>
    </row>
    <row r="105" ht="15" customHeight="1">
      <c r="B105" s="275"/>
      <c r="C105" s="264" t="s">
        <v>562</v>
      </c>
      <c r="D105" s="264"/>
      <c r="E105" s="264"/>
      <c r="F105" s="285" t="s">
        <v>559</v>
      </c>
      <c r="G105" s="264"/>
      <c r="H105" s="264" t="s">
        <v>598</v>
      </c>
      <c r="I105" s="264" t="s">
        <v>561</v>
      </c>
      <c r="J105" s="264">
        <v>120</v>
      </c>
      <c r="K105" s="277"/>
    </row>
    <row r="106" ht="15" customHeight="1">
      <c r="B106" s="286"/>
      <c r="C106" s="264" t="s">
        <v>564</v>
      </c>
      <c r="D106" s="264"/>
      <c r="E106" s="264"/>
      <c r="F106" s="285" t="s">
        <v>565</v>
      </c>
      <c r="G106" s="264"/>
      <c r="H106" s="264" t="s">
        <v>598</v>
      </c>
      <c r="I106" s="264" t="s">
        <v>561</v>
      </c>
      <c r="J106" s="264">
        <v>50</v>
      </c>
      <c r="K106" s="277"/>
    </row>
    <row r="107" ht="15" customHeight="1">
      <c r="B107" s="286"/>
      <c r="C107" s="264" t="s">
        <v>567</v>
      </c>
      <c r="D107" s="264"/>
      <c r="E107" s="264"/>
      <c r="F107" s="285" t="s">
        <v>559</v>
      </c>
      <c r="G107" s="264"/>
      <c r="H107" s="264" t="s">
        <v>598</v>
      </c>
      <c r="I107" s="264" t="s">
        <v>569</v>
      </c>
      <c r="J107" s="264"/>
      <c r="K107" s="277"/>
    </row>
    <row r="108" ht="15" customHeight="1">
      <c r="B108" s="286"/>
      <c r="C108" s="264" t="s">
        <v>578</v>
      </c>
      <c r="D108" s="264"/>
      <c r="E108" s="264"/>
      <c r="F108" s="285" t="s">
        <v>565</v>
      </c>
      <c r="G108" s="264"/>
      <c r="H108" s="264" t="s">
        <v>598</v>
      </c>
      <c r="I108" s="264" t="s">
        <v>561</v>
      </c>
      <c r="J108" s="264">
        <v>50</v>
      </c>
      <c r="K108" s="277"/>
    </row>
    <row r="109" ht="15" customHeight="1">
      <c r="B109" s="286"/>
      <c r="C109" s="264" t="s">
        <v>586</v>
      </c>
      <c r="D109" s="264"/>
      <c r="E109" s="264"/>
      <c r="F109" s="285" t="s">
        <v>565</v>
      </c>
      <c r="G109" s="264"/>
      <c r="H109" s="264" t="s">
        <v>598</v>
      </c>
      <c r="I109" s="264" t="s">
        <v>561</v>
      </c>
      <c r="J109" s="264">
        <v>50</v>
      </c>
      <c r="K109" s="277"/>
    </row>
    <row r="110" ht="15" customHeight="1">
      <c r="B110" s="286"/>
      <c r="C110" s="264" t="s">
        <v>584</v>
      </c>
      <c r="D110" s="264"/>
      <c r="E110" s="264"/>
      <c r="F110" s="285" t="s">
        <v>565</v>
      </c>
      <c r="G110" s="264"/>
      <c r="H110" s="264" t="s">
        <v>598</v>
      </c>
      <c r="I110" s="264" t="s">
        <v>561</v>
      </c>
      <c r="J110" s="264">
        <v>50</v>
      </c>
      <c r="K110" s="277"/>
    </row>
    <row r="111" ht="15" customHeight="1">
      <c r="B111" s="286"/>
      <c r="C111" s="264" t="s">
        <v>51</v>
      </c>
      <c r="D111" s="264"/>
      <c r="E111" s="264"/>
      <c r="F111" s="285" t="s">
        <v>559</v>
      </c>
      <c r="G111" s="264"/>
      <c r="H111" s="264" t="s">
        <v>599</v>
      </c>
      <c r="I111" s="264" t="s">
        <v>561</v>
      </c>
      <c r="J111" s="264">
        <v>20</v>
      </c>
      <c r="K111" s="277"/>
    </row>
    <row r="112" ht="15" customHeight="1">
      <c r="B112" s="286"/>
      <c r="C112" s="264" t="s">
        <v>600</v>
      </c>
      <c r="D112" s="264"/>
      <c r="E112" s="264"/>
      <c r="F112" s="285" t="s">
        <v>559</v>
      </c>
      <c r="G112" s="264"/>
      <c r="H112" s="264" t="s">
        <v>601</v>
      </c>
      <c r="I112" s="264" t="s">
        <v>561</v>
      </c>
      <c r="J112" s="264">
        <v>120</v>
      </c>
      <c r="K112" s="277"/>
    </row>
    <row r="113" ht="15" customHeight="1">
      <c r="B113" s="286"/>
      <c r="C113" s="264" t="s">
        <v>36</v>
      </c>
      <c r="D113" s="264"/>
      <c r="E113" s="264"/>
      <c r="F113" s="285" t="s">
        <v>559</v>
      </c>
      <c r="G113" s="264"/>
      <c r="H113" s="264" t="s">
        <v>602</v>
      </c>
      <c r="I113" s="264" t="s">
        <v>593</v>
      </c>
      <c r="J113" s="264"/>
      <c r="K113" s="277"/>
    </row>
    <row r="114" ht="15" customHeight="1">
      <c r="B114" s="286"/>
      <c r="C114" s="264" t="s">
        <v>46</v>
      </c>
      <c r="D114" s="264"/>
      <c r="E114" s="264"/>
      <c r="F114" s="285" t="s">
        <v>559</v>
      </c>
      <c r="G114" s="264"/>
      <c r="H114" s="264" t="s">
        <v>603</v>
      </c>
      <c r="I114" s="264" t="s">
        <v>593</v>
      </c>
      <c r="J114" s="264"/>
      <c r="K114" s="277"/>
    </row>
    <row r="115" ht="15" customHeight="1">
      <c r="B115" s="286"/>
      <c r="C115" s="264" t="s">
        <v>55</v>
      </c>
      <c r="D115" s="264"/>
      <c r="E115" s="264"/>
      <c r="F115" s="285" t="s">
        <v>559</v>
      </c>
      <c r="G115" s="264"/>
      <c r="H115" s="264" t="s">
        <v>604</v>
      </c>
      <c r="I115" s="264" t="s">
        <v>605</v>
      </c>
      <c r="J115" s="264"/>
      <c r="K115" s="277"/>
    </row>
    <row r="116" ht="15" customHeight="1">
      <c r="B116" s="289"/>
      <c r="C116" s="295"/>
      <c r="D116" s="295"/>
      <c r="E116" s="295"/>
      <c r="F116" s="295"/>
      <c r="G116" s="295"/>
      <c r="H116" s="295"/>
      <c r="I116" s="295"/>
      <c r="J116" s="295"/>
      <c r="K116" s="291"/>
    </row>
    <row r="117" ht="18.75" customHeight="1">
      <c r="B117" s="296"/>
      <c r="C117" s="260"/>
      <c r="D117" s="260"/>
      <c r="E117" s="260"/>
      <c r="F117" s="297"/>
      <c r="G117" s="260"/>
      <c r="H117" s="260"/>
      <c r="I117" s="260"/>
      <c r="J117" s="260"/>
      <c r="K117" s="296"/>
    </row>
    <row r="118" ht="18.75" customHeight="1">
      <c r="B118" s="271"/>
      <c r="C118" s="271"/>
      <c r="D118" s="271"/>
      <c r="E118" s="271"/>
      <c r="F118" s="271"/>
      <c r="G118" s="271"/>
      <c r="H118" s="271"/>
      <c r="I118" s="271"/>
      <c r="J118" s="271"/>
      <c r="K118" s="271"/>
    </row>
    <row r="119" ht="7.5" customHeight="1">
      <c r="B119" s="298"/>
      <c r="C119" s="299"/>
      <c r="D119" s="299"/>
      <c r="E119" s="299"/>
      <c r="F119" s="299"/>
      <c r="G119" s="299"/>
      <c r="H119" s="299"/>
      <c r="I119" s="299"/>
      <c r="J119" s="299"/>
      <c r="K119" s="300"/>
    </row>
    <row r="120" ht="45" customHeight="1">
      <c r="B120" s="301"/>
      <c r="C120" s="254" t="s">
        <v>606</v>
      </c>
      <c r="D120" s="254"/>
      <c r="E120" s="254"/>
      <c r="F120" s="254"/>
      <c r="G120" s="254"/>
      <c r="H120" s="254"/>
      <c r="I120" s="254"/>
      <c r="J120" s="254"/>
      <c r="K120" s="302"/>
    </row>
    <row r="121" ht="17.25" customHeight="1">
      <c r="B121" s="303"/>
      <c r="C121" s="278" t="s">
        <v>553</v>
      </c>
      <c r="D121" s="278"/>
      <c r="E121" s="278"/>
      <c r="F121" s="278" t="s">
        <v>554</v>
      </c>
      <c r="G121" s="279"/>
      <c r="H121" s="278" t="s">
        <v>111</v>
      </c>
      <c r="I121" s="278" t="s">
        <v>55</v>
      </c>
      <c r="J121" s="278" t="s">
        <v>555</v>
      </c>
      <c r="K121" s="304"/>
    </row>
    <row r="122" ht="17.25" customHeight="1">
      <c r="B122" s="303"/>
      <c r="C122" s="280" t="s">
        <v>556</v>
      </c>
      <c r="D122" s="280"/>
      <c r="E122" s="280"/>
      <c r="F122" s="281" t="s">
        <v>557</v>
      </c>
      <c r="G122" s="282"/>
      <c r="H122" s="280"/>
      <c r="I122" s="280"/>
      <c r="J122" s="280" t="s">
        <v>558</v>
      </c>
      <c r="K122" s="304"/>
    </row>
    <row r="123" ht="5.25" customHeight="1">
      <c r="B123" s="305"/>
      <c r="C123" s="283"/>
      <c r="D123" s="283"/>
      <c r="E123" s="283"/>
      <c r="F123" s="283"/>
      <c r="G123" s="264"/>
      <c r="H123" s="283"/>
      <c r="I123" s="283"/>
      <c r="J123" s="283"/>
      <c r="K123" s="306"/>
    </row>
    <row r="124" ht="15" customHeight="1">
      <c r="B124" s="305"/>
      <c r="C124" s="264" t="s">
        <v>562</v>
      </c>
      <c r="D124" s="283"/>
      <c r="E124" s="283"/>
      <c r="F124" s="285" t="s">
        <v>559</v>
      </c>
      <c r="G124" s="264"/>
      <c r="H124" s="264" t="s">
        <v>598</v>
      </c>
      <c r="I124" s="264" t="s">
        <v>561</v>
      </c>
      <c r="J124" s="264">
        <v>120</v>
      </c>
      <c r="K124" s="307"/>
    </row>
    <row r="125" ht="15" customHeight="1">
      <c r="B125" s="305"/>
      <c r="C125" s="264" t="s">
        <v>607</v>
      </c>
      <c r="D125" s="264"/>
      <c r="E125" s="264"/>
      <c r="F125" s="285" t="s">
        <v>559</v>
      </c>
      <c r="G125" s="264"/>
      <c r="H125" s="264" t="s">
        <v>608</v>
      </c>
      <c r="I125" s="264" t="s">
        <v>561</v>
      </c>
      <c r="J125" s="264" t="s">
        <v>609</v>
      </c>
      <c r="K125" s="307"/>
    </row>
    <row r="126" ht="15" customHeight="1">
      <c r="B126" s="305"/>
      <c r="C126" s="264" t="s">
        <v>507</v>
      </c>
      <c r="D126" s="264"/>
      <c r="E126" s="264"/>
      <c r="F126" s="285" t="s">
        <v>559</v>
      </c>
      <c r="G126" s="264"/>
      <c r="H126" s="264" t="s">
        <v>610</v>
      </c>
      <c r="I126" s="264" t="s">
        <v>561</v>
      </c>
      <c r="J126" s="264" t="s">
        <v>609</v>
      </c>
      <c r="K126" s="307"/>
    </row>
    <row r="127" ht="15" customHeight="1">
      <c r="B127" s="305"/>
      <c r="C127" s="264" t="s">
        <v>570</v>
      </c>
      <c r="D127" s="264"/>
      <c r="E127" s="264"/>
      <c r="F127" s="285" t="s">
        <v>565</v>
      </c>
      <c r="G127" s="264"/>
      <c r="H127" s="264" t="s">
        <v>571</v>
      </c>
      <c r="I127" s="264" t="s">
        <v>561</v>
      </c>
      <c r="J127" s="264">
        <v>15</v>
      </c>
      <c r="K127" s="307"/>
    </row>
    <row r="128" ht="15" customHeight="1">
      <c r="B128" s="305"/>
      <c r="C128" s="287" t="s">
        <v>572</v>
      </c>
      <c r="D128" s="287"/>
      <c r="E128" s="287"/>
      <c r="F128" s="288" t="s">
        <v>565</v>
      </c>
      <c r="G128" s="287"/>
      <c r="H128" s="287" t="s">
        <v>573</v>
      </c>
      <c r="I128" s="287" t="s">
        <v>561</v>
      </c>
      <c r="J128" s="287">
        <v>15</v>
      </c>
      <c r="K128" s="307"/>
    </row>
    <row r="129" ht="15" customHeight="1">
      <c r="B129" s="305"/>
      <c r="C129" s="287" t="s">
        <v>574</v>
      </c>
      <c r="D129" s="287"/>
      <c r="E129" s="287"/>
      <c r="F129" s="288" t="s">
        <v>565</v>
      </c>
      <c r="G129" s="287"/>
      <c r="H129" s="287" t="s">
        <v>575</v>
      </c>
      <c r="I129" s="287" t="s">
        <v>561</v>
      </c>
      <c r="J129" s="287">
        <v>20</v>
      </c>
      <c r="K129" s="307"/>
    </row>
    <row r="130" ht="15" customHeight="1">
      <c r="B130" s="305"/>
      <c r="C130" s="287" t="s">
        <v>576</v>
      </c>
      <c r="D130" s="287"/>
      <c r="E130" s="287"/>
      <c r="F130" s="288" t="s">
        <v>565</v>
      </c>
      <c r="G130" s="287"/>
      <c r="H130" s="287" t="s">
        <v>577</v>
      </c>
      <c r="I130" s="287" t="s">
        <v>561</v>
      </c>
      <c r="J130" s="287">
        <v>20</v>
      </c>
      <c r="K130" s="307"/>
    </row>
    <row r="131" ht="15" customHeight="1">
      <c r="B131" s="305"/>
      <c r="C131" s="264" t="s">
        <v>564</v>
      </c>
      <c r="D131" s="264"/>
      <c r="E131" s="264"/>
      <c r="F131" s="285" t="s">
        <v>565</v>
      </c>
      <c r="G131" s="264"/>
      <c r="H131" s="264" t="s">
        <v>598</v>
      </c>
      <c r="I131" s="264" t="s">
        <v>561</v>
      </c>
      <c r="J131" s="264">
        <v>50</v>
      </c>
      <c r="K131" s="307"/>
    </row>
    <row r="132" ht="15" customHeight="1">
      <c r="B132" s="305"/>
      <c r="C132" s="264" t="s">
        <v>578</v>
      </c>
      <c r="D132" s="264"/>
      <c r="E132" s="264"/>
      <c r="F132" s="285" t="s">
        <v>565</v>
      </c>
      <c r="G132" s="264"/>
      <c r="H132" s="264" t="s">
        <v>598</v>
      </c>
      <c r="I132" s="264" t="s">
        <v>561</v>
      </c>
      <c r="J132" s="264">
        <v>50</v>
      </c>
      <c r="K132" s="307"/>
    </row>
    <row r="133" ht="15" customHeight="1">
      <c r="B133" s="305"/>
      <c r="C133" s="264" t="s">
        <v>584</v>
      </c>
      <c r="D133" s="264"/>
      <c r="E133" s="264"/>
      <c r="F133" s="285" t="s">
        <v>565</v>
      </c>
      <c r="G133" s="264"/>
      <c r="H133" s="264" t="s">
        <v>598</v>
      </c>
      <c r="I133" s="264" t="s">
        <v>561</v>
      </c>
      <c r="J133" s="264">
        <v>50</v>
      </c>
      <c r="K133" s="307"/>
    </row>
    <row r="134" ht="15" customHeight="1">
      <c r="B134" s="305"/>
      <c r="C134" s="264" t="s">
        <v>586</v>
      </c>
      <c r="D134" s="264"/>
      <c r="E134" s="264"/>
      <c r="F134" s="285" t="s">
        <v>565</v>
      </c>
      <c r="G134" s="264"/>
      <c r="H134" s="264" t="s">
        <v>598</v>
      </c>
      <c r="I134" s="264" t="s">
        <v>561</v>
      </c>
      <c r="J134" s="264">
        <v>50</v>
      </c>
      <c r="K134" s="307"/>
    </row>
    <row r="135" ht="15" customHeight="1">
      <c r="B135" s="305"/>
      <c r="C135" s="264" t="s">
        <v>116</v>
      </c>
      <c r="D135" s="264"/>
      <c r="E135" s="264"/>
      <c r="F135" s="285" t="s">
        <v>565</v>
      </c>
      <c r="G135" s="264"/>
      <c r="H135" s="264" t="s">
        <v>611</v>
      </c>
      <c r="I135" s="264" t="s">
        <v>561</v>
      </c>
      <c r="J135" s="264">
        <v>255</v>
      </c>
      <c r="K135" s="307"/>
    </row>
    <row r="136" ht="15" customHeight="1">
      <c r="B136" s="305"/>
      <c r="C136" s="264" t="s">
        <v>588</v>
      </c>
      <c r="D136" s="264"/>
      <c r="E136" s="264"/>
      <c r="F136" s="285" t="s">
        <v>559</v>
      </c>
      <c r="G136" s="264"/>
      <c r="H136" s="264" t="s">
        <v>612</v>
      </c>
      <c r="I136" s="264" t="s">
        <v>590</v>
      </c>
      <c r="J136" s="264"/>
      <c r="K136" s="307"/>
    </row>
    <row r="137" ht="15" customHeight="1">
      <c r="B137" s="305"/>
      <c r="C137" s="264" t="s">
        <v>591</v>
      </c>
      <c r="D137" s="264"/>
      <c r="E137" s="264"/>
      <c r="F137" s="285" t="s">
        <v>559</v>
      </c>
      <c r="G137" s="264"/>
      <c r="H137" s="264" t="s">
        <v>613</v>
      </c>
      <c r="I137" s="264" t="s">
        <v>593</v>
      </c>
      <c r="J137" s="264"/>
      <c r="K137" s="307"/>
    </row>
    <row r="138" ht="15" customHeight="1">
      <c r="B138" s="305"/>
      <c r="C138" s="264" t="s">
        <v>594</v>
      </c>
      <c r="D138" s="264"/>
      <c r="E138" s="264"/>
      <c r="F138" s="285" t="s">
        <v>559</v>
      </c>
      <c r="G138" s="264"/>
      <c r="H138" s="264" t="s">
        <v>594</v>
      </c>
      <c r="I138" s="264" t="s">
        <v>593</v>
      </c>
      <c r="J138" s="264"/>
      <c r="K138" s="307"/>
    </row>
    <row r="139" ht="15" customHeight="1">
      <c r="B139" s="305"/>
      <c r="C139" s="264" t="s">
        <v>36</v>
      </c>
      <c r="D139" s="264"/>
      <c r="E139" s="264"/>
      <c r="F139" s="285" t="s">
        <v>559</v>
      </c>
      <c r="G139" s="264"/>
      <c r="H139" s="264" t="s">
        <v>614</v>
      </c>
      <c r="I139" s="264" t="s">
        <v>593</v>
      </c>
      <c r="J139" s="264"/>
      <c r="K139" s="307"/>
    </row>
    <row r="140" ht="15" customHeight="1">
      <c r="B140" s="305"/>
      <c r="C140" s="264" t="s">
        <v>615</v>
      </c>
      <c r="D140" s="264"/>
      <c r="E140" s="264"/>
      <c r="F140" s="285" t="s">
        <v>559</v>
      </c>
      <c r="G140" s="264"/>
      <c r="H140" s="264" t="s">
        <v>616</v>
      </c>
      <c r="I140" s="264" t="s">
        <v>593</v>
      </c>
      <c r="J140" s="264"/>
      <c r="K140" s="307"/>
    </row>
    <row r="141" ht="15" customHeight="1">
      <c r="B141" s="308"/>
      <c r="C141" s="309"/>
      <c r="D141" s="309"/>
      <c r="E141" s="309"/>
      <c r="F141" s="309"/>
      <c r="G141" s="309"/>
      <c r="H141" s="309"/>
      <c r="I141" s="309"/>
      <c r="J141" s="309"/>
      <c r="K141" s="310"/>
    </row>
    <row r="142" ht="18.75" customHeight="1">
      <c r="B142" s="260"/>
      <c r="C142" s="260"/>
      <c r="D142" s="260"/>
      <c r="E142" s="260"/>
      <c r="F142" s="297"/>
      <c r="G142" s="260"/>
      <c r="H142" s="260"/>
      <c r="I142" s="260"/>
      <c r="J142" s="260"/>
      <c r="K142" s="260"/>
    </row>
    <row r="143" ht="18.75" customHeight="1">
      <c r="B143" s="271"/>
      <c r="C143" s="271"/>
      <c r="D143" s="271"/>
      <c r="E143" s="271"/>
      <c r="F143" s="271"/>
      <c r="G143" s="271"/>
      <c r="H143" s="271"/>
      <c r="I143" s="271"/>
      <c r="J143" s="271"/>
      <c r="K143" s="271"/>
    </row>
    <row r="144" ht="7.5" customHeight="1">
      <c r="B144" s="272"/>
      <c r="C144" s="273"/>
      <c r="D144" s="273"/>
      <c r="E144" s="273"/>
      <c r="F144" s="273"/>
      <c r="G144" s="273"/>
      <c r="H144" s="273"/>
      <c r="I144" s="273"/>
      <c r="J144" s="273"/>
      <c r="K144" s="274"/>
    </row>
    <row r="145" ht="45" customHeight="1">
      <c r="B145" s="275"/>
      <c r="C145" s="276" t="s">
        <v>617</v>
      </c>
      <c r="D145" s="276"/>
      <c r="E145" s="276"/>
      <c r="F145" s="276"/>
      <c r="G145" s="276"/>
      <c r="H145" s="276"/>
      <c r="I145" s="276"/>
      <c r="J145" s="276"/>
      <c r="K145" s="277"/>
    </row>
    <row r="146" ht="17.25" customHeight="1">
      <c r="B146" s="275"/>
      <c r="C146" s="278" t="s">
        <v>553</v>
      </c>
      <c r="D146" s="278"/>
      <c r="E146" s="278"/>
      <c r="F146" s="278" t="s">
        <v>554</v>
      </c>
      <c r="G146" s="279"/>
      <c r="H146" s="278" t="s">
        <v>111</v>
      </c>
      <c r="I146" s="278" t="s">
        <v>55</v>
      </c>
      <c r="J146" s="278" t="s">
        <v>555</v>
      </c>
      <c r="K146" s="277"/>
    </row>
    <row r="147" ht="17.25" customHeight="1">
      <c r="B147" s="275"/>
      <c r="C147" s="280" t="s">
        <v>556</v>
      </c>
      <c r="D147" s="280"/>
      <c r="E147" s="280"/>
      <c r="F147" s="281" t="s">
        <v>557</v>
      </c>
      <c r="G147" s="282"/>
      <c r="H147" s="280"/>
      <c r="I147" s="280"/>
      <c r="J147" s="280" t="s">
        <v>558</v>
      </c>
      <c r="K147" s="277"/>
    </row>
    <row r="148" ht="5.25" customHeight="1">
      <c r="B148" s="286"/>
      <c r="C148" s="283"/>
      <c r="D148" s="283"/>
      <c r="E148" s="283"/>
      <c r="F148" s="283"/>
      <c r="G148" s="284"/>
      <c r="H148" s="283"/>
      <c r="I148" s="283"/>
      <c r="J148" s="283"/>
      <c r="K148" s="307"/>
    </row>
    <row r="149" ht="15" customHeight="1">
      <c r="B149" s="286"/>
      <c r="C149" s="311" t="s">
        <v>562</v>
      </c>
      <c r="D149" s="264"/>
      <c r="E149" s="264"/>
      <c r="F149" s="312" t="s">
        <v>559</v>
      </c>
      <c r="G149" s="264"/>
      <c r="H149" s="311" t="s">
        <v>598</v>
      </c>
      <c r="I149" s="311" t="s">
        <v>561</v>
      </c>
      <c r="J149" s="311">
        <v>120</v>
      </c>
      <c r="K149" s="307"/>
    </row>
    <row r="150" ht="15" customHeight="1">
      <c r="B150" s="286"/>
      <c r="C150" s="311" t="s">
        <v>607</v>
      </c>
      <c r="D150" s="264"/>
      <c r="E150" s="264"/>
      <c r="F150" s="312" t="s">
        <v>559</v>
      </c>
      <c r="G150" s="264"/>
      <c r="H150" s="311" t="s">
        <v>618</v>
      </c>
      <c r="I150" s="311" t="s">
        <v>561</v>
      </c>
      <c r="J150" s="311" t="s">
        <v>609</v>
      </c>
      <c r="K150" s="307"/>
    </row>
    <row r="151" ht="15" customHeight="1">
      <c r="B151" s="286"/>
      <c r="C151" s="311" t="s">
        <v>507</v>
      </c>
      <c r="D151" s="264"/>
      <c r="E151" s="264"/>
      <c r="F151" s="312" t="s">
        <v>559</v>
      </c>
      <c r="G151" s="264"/>
      <c r="H151" s="311" t="s">
        <v>619</v>
      </c>
      <c r="I151" s="311" t="s">
        <v>561</v>
      </c>
      <c r="J151" s="311" t="s">
        <v>609</v>
      </c>
      <c r="K151" s="307"/>
    </row>
    <row r="152" ht="15" customHeight="1">
      <c r="B152" s="286"/>
      <c r="C152" s="311" t="s">
        <v>564</v>
      </c>
      <c r="D152" s="264"/>
      <c r="E152" s="264"/>
      <c r="F152" s="312" t="s">
        <v>565</v>
      </c>
      <c r="G152" s="264"/>
      <c r="H152" s="311" t="s">
        <v>598</v>
      </c>
      <c r="I152" s="311" t="s">
        <v>561</v>
      </c>
      <c r="J152" s="311">
        <v>50</v>
      </c>
      <c r="K152" s="307"/>
    </row>
    <row r="153" ht="15" customHeight="1">
      <c r="B153" s="286"/>
      <c r="C153" s="311" t="s">
        <v>567</v>
      </c>
      <c r="D153" s="264"/>
      <c r="E153" s="264"/>
      <c r="F153" s="312" t="s">
        <v>559</v>
      </c>
      <c r="G153" s="264"/>
      <c r="H153" s="311" t="s">
        <v>598</v>
      </c>
      <c r="I153" s="311" t="s">
        <v>569</v>
      </c>
      <c r="J153" s="311"/>
      <c r="K153" s="307"/>
    </row>
    <row r="154" ht="15" customHeight="1">
      <c r="B154" s="286"/>
      <c r="C154" s="311" t="s">
        <v>578</v>
      </c>
      <c r="D154" s="264"/>
      <c r="E154" s="264"/>
      <c r="F154" s="312" t="s">
        <v>565</v>
      </c>
      <c r="G154" s="264"/>
      <c r="H154" s="311" t="s">
        <v>598</v>
      </c>
      <c r="I154" s="311" t="s">
        <v>561</v>
      </c>
      <c r="J154" s="311">
        <v>50</v>
      </c>
      <c r="K154" s="307"/>
    </row>
    <row r="155" ht="15" customHeight="1">
      <c r="B155" s="286"/>
      <c r="C155" s="311" t="s">
        <v>586</v>
      </c>
      <c r="D155" s="264"/>
      <c r="E155" s="264"/>
      <c r="F155" s="312" t="s">
        <v>565</v>
      </c>
      <c r="G155" s="264"/>
      <c r="H155" s="311" t="s">
        <v>598</v>
      </c>
      <c r="I155" s="311" t="s">
        <v>561</v>
      </c>
      <c r="J155" s="311">
        <v>50</v>
      </c>
      <c r="K155" s="307"/>
    </row>
    <row r="156" ht="15" customHeight="1">
      <c r="B156" s="286"/>
      <c r="C156" s="311" t="s">
        <v>584</v>
      </c>
      <c r="D156" s="264"/>
      <c r="E156" s="264"/>
      <c r="F156" s="312" t="s">
        <v>565</v>
      </c>
      <c r="G156" s="264"/>
      <c r="H156" s="311" t="s">
        <v>598</v>
      </c>
      <c r="I156" s="311" t="s">
        <v>561</v>
      </c>
      <c r="J156" s="311">
        <v>50</v>
      </c>
      <c r="K156" s="307"/>
    </row>
    <row r="157" ht="15" customHeight="1">
      <c r="B157" s="286"/>
      <c r="C157" s="311" t="s">
        <v>102</v>
      </c>
      <c r="D157" s="264"/>
      <c r="E157" s="264"/>
      <c r="F157" s="312" t="s">
        <v>559</v>
      </c>
      <c r="G157" s="264"/>
      <c r="H157" s="311" t="s">
        <v>620</v>
      </c>
      <c r="I157" s="311" t="s">
        <v>561</v>
      </c>
      <c r="J157" s="311" t="s">
        <v>621</v>
      </c>
      <c r="K157" s="307"/>
    </row>
    <row r="158" ht="15" customHeight="1">
      <c r="B158" s="286"/>
      <c r="C158" s="311" t="s">
        <v>622</v>
      </c>
      <c r="D158" s="264"/>
      <c r="E158" s="264"/>
      <c r="F158" s="312" t="s">
        <v>559</v>
      </c>
      <c r="G158" s="264"/>
      <c r="H158" s="311" t="s">
        <v>623</v>
      </c>
      <c r="I158" s="311" t="s">
        <v>593</v>
      </c>
      <c r="J158" s="311"/>
      <c r="K158" s="307"/>
    </row>
    <row r="159" ht="15" customHeight="1">
      <c r="B159" s="313"/>
      <c r="C159" s="295"/>
      <c r="D159" s="295"/>
      <c r="E159" s="295"/>
      <c r="F159" s="295"/>
      <c r="G159" s="295"/>
      <c r="H159" s="295"/>
      <c r="I159" s="295"/>
      <c r="J159" s="295"/>
      <c r="K159" s="314"/>
    </row>
    <row r="160" ht="18.75" customHeight="1">
      <c r="B160" s="260"/>
      <c r="C160" s="264"/>
      <c r="D160" s="264"/>
      <c r="E160" s="264"/>
      <c r="F160" s="285"/>
      <c r="G160" s="264"/>
      <c r="H160" s="264"/>
      <c r="I160" s="264"/>
      <c r="J160" s="264"/>
      <c r="K160" s="260"/>
    </row>
    <row r="161" ht="18.75" customHeight="1">
      <c r="B161" s="260"/>
      <c r="C161" s="264"/>
      <c r="D161" s="264"/>
      <c r="E161" s="264"/>
      <c r="F161" s="285"/>
      <c r="G161" s="264"/>
      <c r="H161" s="264"/>
      <c r="I161" s="264"/>
      <c r="J161" s="264"/>
      <c r="K161" s="260"/>
    </row>
    <row r="162" ht="18.75" customHeight="1">
      <c r="B162" s="260"/>
      <c r="C162" s="264"/>
      <c r="D162" s="264"/>
      <c r="E162" s="264"/>
      <c r="F162" s="285"/>
      <c r="G162" s="264"/>
      <c r="H162" s="264"/>
      <c r="I162" s="264"/>
      <c r="J162" s="264"/>
      <c r="K162" s="260"/>
    </row>
    <row r="163" ht="18.75" customHeight="1">
      <c r="B163" s="260"/>
      <c r="C163" s="264"/>
      <c r="D163" s="264"/>
      <c r="E163" s="264"/>
      <c r="F163" s="285"/>
      <c r="G163" s="264"/>
      <c r="H163" s="264"/>
      <c r="I163" s="264"/>
      <c r="J163" s="264"/>
      <c r="K163" s="260"/>
    </row>
    <row r="164" ht="18.75" customHeight="1">
      <c r="B164" s="260"/>
      <c r="C164" s="264"/>
      <c r="D164" s="264"/>
      <c r="E164" s="264"/>
      <c r="F164" s="285"/>
      <c r="G164" s="264"/>
      <c r="H164" s="264"/>
      <c r="I164" s="264"/>
      <c r="J164" s="264"/>
      <c r="K164" s="260"/>
    </row>
    <row r="165" ht="18.75" customHeight="1">
      <c r="B165" s="260"/>
      <c r="C165" s="264"/>
      <c r="D165" s="264"/>
      <c r="E165" s="264"/>
      <c r="F165" s="285"/>
      <c r="G165" s="264"/>
      <c r="H165" s="264"/>
      <c r="I165" s="264"/>
      <c r="J165" s="264"/>
      <c r="K165" s="260"/>
    </row>
    <row r="166" ht="18.75" customHeight="1">
      <c r="B166" s="260"/>
      <c r="C166" s="264"/>
      <c r="D166" s="264"/>
      <c r="E166" s="264"/>
      <c r="F166" s="285"/>
      <c r="G166" s="264"/>
      <c r="H166" s="264"/>
      <c r="I166" s="264"/>
      <c r="J166" s="264"/>
      <c r="K166" s="260"/>
    </row>
    <row r="167" ht="18.75" customHeight="1">
      <c r="B167" s="271"/>
      <c r="C167" s="271"/>
      <c r="D167" s="271"/>
      <c r="E167" s="271"/>
      <c r="F167" s="271"/>
      <c r="G167" s="271"/>
      <c r="H167" s="271"/>
      <c r="I167" s="271"/>
      <c r="J167" s="271"/>
      <c r="K167" s="271"/>
    </row>
    <row r="168" ht="7.5" customHeight="1">
      <c r="B168" s="250"/>
      <c r="C168" s="251"/>
      <c r="D168" s="251"/>
      <c r="E168" s="251"/>
      <c r="F168" s="251"/>
      <c r="G168" s="251"/>
      <c r="H168" s="251"/>
      <c r="I168" s="251"/>
      <c r="J168" s="251"/>
      <c r="K168" s="252"/>
    </row>
    <row r="169" ht="45" customHeight="1">
      <c r="B169" s="253"/>
      <c r="C169" s="254" t="s">
        <v>624</v>
      </c>
      <c r="D169" s="254"/>
      <c r="E169" s="254"/>
      <c r="F169" s="254"/>
      <c r="G169" s="254"/>
      <c r="H169" s="254"/>
      <c r="I169" s="254"/>
      <c r="J169" s="254"/>
      <c r="K169" s="255"/>
    </row>
    <row r="170" ht="17.25" customHeight="1">
      <c r="B170" s="253"/>
      <c r="C170" s="278" t="s">
        <v>553</v>
      </c>
      <c r="D170" s="278"/>
      <c r="E170" s="278"/>
      <c r="F170" s="278" t="s">
        <v>554</v>
      </c>
      <c r="G170" s="315"/>
      <c r="H170" s="316" t="s">
        <v>111</v>
      </c>
      <c r="I170" s="316" t="s">
        <v>55</v>
      </c>
      <c r="J170" s="278" t="s">
        <v>555</v>
      </c>
      <c r="K170" s="255"/>
    </row>
    <row r="171" ht="17.25" customHeight="1">
      <c r="B171" s="256"/>
      <c r="C171" s="280" t="s">
        <v>556</v>
      </c>
      <c r="D171" s="280"/>
      <c r="E171" s="280"/>
      <c r="F171" s="281" t="s">
        <v>557</v>
      </c>
      <c r="G171" s="317"/>
      <c r="H171" s="318"/>
      <c r="I171" s="318"/>
      <c r="J171" s="280" t="s">
        <v>558</v>
      </c>
      <c r="K171" s="258"/>
    </row>
    <row r="172" ht="5.25" customHeight="1">
      <c r="B172" s="286"/>
      <c r="C172" s="283"/>
      <c r="D172" s="283"/>
      <c r="E172" s="283"/>
      <c r="F172" s="283"/>
      <c r="G172" s="284"/>
      <c r="H172" s="283"/>
      <c r="I172" s="283"/>
      <c r="J172" s="283"/>
      <c r="K172" s="307"/>
    </row>
    <row r="173" ht="15" customHeight="1">
      <c r="B173" s="286"/>
      <c r="C173" s="264" t="s">
        <v>562</v>
      </c>
      <c r="D173" s="264"/>
      <c r="E173" s="264"/>
      <c r="F173" s="285" t="s">
        <v>559</v>
      </c>
      <c r="G173" s="264"/>
      <c r="H173" s="264" t="s">
        <v>598</v>
      </c>
      <c r="I173" s="264" t="s">
        <v>561</v>
      </c>
      <c r="J173" s="264">
        <v>120</v>
      </c>
      <c r="K173" s="307"/>
    </row>
    <row r="174" ht="15" customHeight="1">
      <c r="B174" s="286"/>
      <c r="C174" s="264" t="s">
        <v>607</v>
      </c>
      <c r="D174" s="264"/>
      <c r="E174" s="264"/>
      <c r="F174" s="285" t="s">
        <v>559</v>
      </c>
      <c r="G174" s="264"/>
      <c r="H174" s="264" t="s">
        <v>608</v>
      </c>
      <c r="I174" s="264" t="s">
        <v>561</v>
      </c>
      <c r="J174" s="264" t="s">
        <v>609</v>
      </c>
      <c r="K174" s="307"/>
    </row>
    <row r="175" ht="15" customHeight="1">
      <c r="B175" s="286"/>
      <c r="C175" s="264" t="s">
        <v>507</v>
      </c>
      <c r="D175" s="264"/>
      <c r="E175" s="264"/>
      <c r="F175" s="285" t="s">
        <v>559</v>
      </c>
      <c r="G175" s="264"/>
      <c r="H175" s="264" t="s">
        <v>625</v>
      </c>
      <c r="I175" s="264" t="s">
        <v>561</v>
      </c>
      <c r="J175" s="264" t="s">
        <v>609</v>
      </c>
      <c r="K175" s="307"/>
    </row>
    <row r="176" ht="15" customHeight="1">
      <c r="B176" s="286"/>
      <c r="C176" s="264" t="s">
        <v>564</v>
      </c>
      <c r="D176" s="264"/>
      <c r="E176" s="264"/>
      <c r="F176" s="285" t="s">
        <v>565</v>
      </c>
      <c r="G176" s="264"/>
      <c r="H176" s="264" t="s">
        <v>625</v>
      </c>
      <c r="I176" s="264" t="s">
        <v>561</v>
      </c>
      <c r="J176" s="264">
        <v>50</v>
      </c>
      <c r="K176" s="307"/>
    </row>
    <row r="177" ht="15" customHeight="1">
      <c r="B177" s="286"/>
      <c r="C177" s="264" t="s">
        <v>567</v>
      </c>
      <c r="D177" s="264"/>
      <c r="E177" s="264"/>
      <c r="F177" s="285" t="s">
        <v>559</v>
      </c>
      <c r="G177" s="264"/>
      <c r="H177" s="264" t="s">
        <v>625</v>
      </c>
      <c r="I177" s="264" t="s">
        <v>569</v>
      </c>
      <c r="J177" s="264"/>
      <c r="K177" s="307"/>
    </row>
    <row r="178" ht="15" customHeight="1">
      <c r="B178" s="286"/>
      <c r="C178" s="264" t="s">
        <v>578</v>
      </c>
      <c r="D178" s="264"/>
      <c r="E178" s="264"/>
      <c r="F178" s="285" t="s">
        <v>565</v>
      </c>
      <c r="G178" s="264"/>
      <c r="H178" s="264" t="s">
        <v>625</v>
      </c>
      <c r="I178" s="264" t="s">
        <v>561</v>
      </c>
      <c r="J178" s="264">
        <v>50</v>
      </c>
      <c r="K178" s="307"/>
    </row>
    <row r="179" ht="15" customHeight="1">
      <c r="B179" s="286"/>
      <c r="C179" s="264" t="s">
        <v>586</v>
      </c>
      <c r="D179" s="264"/>
      <c r="E179" s="264"/>
      <c r="F179" s="285" t="s">
        <v>565</v>
      </c>
      <c r="G179" s="264"/>
      <c r="H179" s="264" t="s">
        <v>625</v>
      </c>
      <c r="I179" s="264" t="s">
        <v>561</v>
      </c>
      <c r="J179" s="264">
        <v>50</v>
      </c>
      <c r="K179" s="307"/>
    </row>
    <row r="180" ht="15" customHeight="1">
      <c r="B180" s="286"/>
      <c r="C180" s="264" t="s">
        <v>584</v>
      </c>
      <c r="D180" s="264"/>
      <c r="E180" s="264"/>
      <c r="F180" s="285" t="s">
        <v>565</v>
      </c>
      <c r="G180" s="264"/>
      <c r="H180" s="264" t="s">
        <v>625</v>
      </c>
      <c r="I180" s="264" t="s">
        <v>561</v>
      </c>
      <c r="J180" s="264">
        <v>50</v>
      </c>
      <c r="K180" s="307"/>
    </row>
    <row r="181" ht="15" customHeight="1">
      <c r="B181" s="286"/>
      <c r="C181" s="264" t="s">
        <v>110</v>
      </c>
      <c r="D181" s="264"/>
      <c r="E181" s="264"/>
      <c r="F181" s="285" t="s">
        <v>559</v>
      </c>
      <c r="G181" s="264"/>
      <c r="H181" s="264" t="s">
        <v>626</v>
      </c>
      <c r="I181" s="264" t="s">
        <v>627</v>
      </c>
      <c r="J181" s="264"/>
      <c r="K181" s="307"/>
    </row>
    <row r="182" ht="15" customHeight="1">
      <c r="B182" s="286"/>
      <c r="C182" s="264" t="s">
        <v>55</v>
      </c>
      <c r="D182" s="264"/>
      <c r="E182" s="264"/>
      <c r="F182" s="285" t="s">
        <v>559</v>
      </c>
      <c r="G182" s="264"/>
      <c r="H182" s="264" t="s">
        <v>628</v>
      </c>
      <c r="I182" s="264" t="s">
        <v>629</v>
      </c>
      <c r="J182" s="264">
        <v>1</v>
      </c>
      <c r="K182" s="307"/>
    </row>
    <row r="183" ht="15" customHeight="1">
      <c r="B183" s="286"/>
      <c r="C183" s="264" t="s">
        <v>51</v>
      </c>
      <c r="D183" s="264"/>
      <c r="E183" s="264"/>
      <c r="F183" s="285" t="s">
        <v>559</v>
      </c>
      <c r="G183" s="264"/>
      <c r="H183" s="264" t="s">
        <v>630</v>
      </c>
      <c r="I183" s="264" t="s">
        <v>561</v>
      </c>
      <c r="J183" s="264">
        <v>20</v>
      </c>
      <c r="K183" s="307"/>
    </row>
    <row r="184" ht="15" customHeight="1">
      <c r="B184" s="286"/>
      <c r="C184" s="264" t="s">
        <v>111</v>
      </c>
      <c r="D184" s="264"/>
      <c r="E184" s="264"/>
      <c r="F184" s="285" t="s">
        <v>559</v>
      </c>
      <c r="G184" s="264"/>
      <c r="H184" s="264" t="s">
        <v>631</v>
      </c>
      <c r="I184" s="264" t="s">
        <v>561</v>
      </c>
      <c r="J184" s="264">
        <v>255</v>
      </c>
      <c r="K184" s="307"/>
    </row>
    <row r="185" ht="15" customHeight="1">
      <c r="B185" s="286"/>
      <c r="C185" s="264" t="s">
        <v>112</v>
      </c>
      <c r="D185" s="264"/>
      <c r="E185" s="264"/>
      <c r="F185" s="285" t="s">
        <v>559</v>
      </c>
      <c r="G185" s="264"/>
      <c r="H185" s="264" t="s">
        <v>523</v>
      </c>
      <c r="I185" s="264" t="s">
        <v>561</v>
      </c>
      <c r="J185" s="264">
        <v>10</v>
      </c>
      <c r="K185" s="307"/>
    </row>
    <row r="186" ht="15" customHeight="1">
      <c r="B186" s="286"/>
      <c r="C186" s="264" t="s">
        <v>113</v>
      </c>
      <c r="D186" s="264"/>
      <c r="E186" s="264"/>
      <c r="F186" s="285" t="s">
        <v>559</v>
      </c>
      <c r="G186" s="264"/>
      <c r="H186" s="264" t="s">
        <v>632</v>
      </c>
      <c r="I186" s="264" t="s">
        <v>593</v>
      </c>
      <c r="J186" s="264"/>
      <c r="K186" s="307"/>
    </row>
    <row r="187" ht="15" customHeight="1">
      <c r="B187" s="286"/>
      <c r="C187" s="264" t="s">
        <v>633</v>
      </c>
      <c r="D187" s="264"/>
      <c r="E187" s="264"/>
      <c r="F187" s="285" t="s">
        <v>559</v>
      </c>
      <c r="G187" s="264"/>
      <c r="H187" s="264" t="s">
        <v>634</v>
      </c>
      <c r="I187" s="264" t="s">
        <v>593</v>
      </c>
      <c r="J187" s="264"/>
      <c r="K187" s="307"/>
    </row>
    <row r="188" ht="15" customHeight="1">
      <c r="B188" s="286"/>
      <c r="C188" s="264" t="s">
        <v>622</v>
      </c>
      <c r="D188" s="264"/>
      <c r="E188" s="264"/>
      <c r="F188" s="285" t="s">
        <v>559</v>
      </c>
      <c r="G188" s="264"/>
      <c r="H188" s="264" t="s">
        <v>635</v>
      </c>
      <c r="I188" s="264" t="s">
        <v>593</v>
      </c>
      <c r="J188" s="264"/>
      <c r="K188" s="307"/>
    </row>
    <row r="189" ht="15" customHeight="1">
      <c r="B189" s="286"/>
      <c r="C189" s="264" t="s">
        <v>115</v>
      </c>
      <c r="D189" s="264"/>
      <c r="E189" s="264"/>
      <c r="F189" s="285" t="s">
        <v>565</v>
      </c>
      <c r="G189" s="264"/>
      <c r="H189" s="264" t="s">
        <v>636</v>
      </c>
      <c r="I189" s="264" t="s">
        <v>561</v>
      </c>
      <c r="J189" s="264">
        <v>50</v>
      </c>
      <c r="K189" s="307"/>
    </row>
    <row r="190" ht="15" customHeight="1">
      <c r="B190" s="286"/>
      <c r="C190" s="264" t="s">
        <v>637</v>
      </c>
      <c r="D190" s="264"/>
      <c r="E190" s="264"/>
      <c r="F190" s="285" t="s">
        <v>565</v>
      </c>
      <c r="G190" s="264"/>
      <c r="H190" s="264" t="s">
        <v>638</v>
      </c>
      <c r="I190" s="264" t="s">
        <v>639</v>
      </c>
      <c r="J190" s="264"/>
      <c r="K190" s="307"/>
    </row>
    <row r="191" ht="15" customHeight="1">
      <c r="B191" s="286"/>
      <c r="C191" s="264" t="s">
        <v>640</v>
      </c>
      <c r="D191" s="264"/>
      <c r="E191" s="264"/>
      <c r="F191" s="285" t="s">
        <v>565</v>
      </c>
      <c r="G191" s="264"/>
      <c r="H191" s="264" t="s">
        <v>641</v>
      </c>
      <c r="I191" s="264" t="s">
        <v>639</v>
      </c>
      <c r="J191" s="264"/>
      <c r="K191" s="307"/>
    </row>
    <row r="192" ht="15" customHeight="1">
      <c r="B192" s="286"/>
      <c r="C192" s="264" t="s">
        <v>642</v>
      </c>
      <c r="D192" s="264"/>
      <c r="E192" s="264"/>
      <c r="F192" s="285" t="s">
        <v>565</v>
      </c>
      <c r="G192" s="264"/>
      <c r="H192" s="264" t="s">
        <v>643</v>
      </c>
      <c r="I192" s="264" t="s">
        <v>639</v>
      </c>
      <c r="J192" s="264"/>
      <c r="K192" s="307"/>
    </row>
    <row r="193" ht="15" customHeight="1">
      <c r="B193" s="286"/>
      <c r="C193" s="319" t="s">
        <v>644</v>
      </c>
      <c r="D193" s="264"/>
      <c r="E193" s="264"/>
      <c r="F193" s="285" t="s">
        <v>565</v>
      </c>
      <c r="G193" s="264"/>
      <c r="H193" s="264" t="s">
        <v>645</v>
      </c>
      <c r="I193" s="264" t="s">
        <v>646</v>
      </c>
      <c r="J193" s="320" t="s">
        <v>647</v>
      </c>
      <c r="K193" s="307"/>
    </row>
    <row r="194" ht="15" customHeight="1">
      <c r="B194" s="286"/>
      <c r="C194" s="270" t="s">
        <v>40</v>
      </c>
      <c r="D194" s="264"/>
      <c r="E194" s="264"/>
      <c r="F194" s="285" t="s">
        <v>559</v>
      </c>
      <c r="G194" s="264"/>
      <c r="H194" s="260" t="s">
        <v>648</v>
      </c>
      <c r="I194" s="264" t="s">
        <v>649</v>
      </c>
      <c r="J194" s="264"/>
      <c r="K194" s="307"/>
    </row>
    <row r="195" ht="15" customHeight="1">
      <c r="B195" s="286"/>
      <c r="C195" s="270" t="s">
        <v>650</v>
      </c>
      <c r="D195" s="264"/>
      <c r="E195" s="264"/>
      <c r="F195" s="285" t="s">
        <v>559</v>
      </c>
      <c r="G195" s="264"/>
      <c r="H195" s="264" t="s">
        <v>651</v>
      </c>
      <c r="I195" s="264" t="s">
        <v>593</v>
      </c>
      <c r="J195" s="264"/>
      <c r="K195" s="307"/>
    </row>
    <row r="196" ht="15" customHeight="1">
      <c r="B196" s="286"/>
      <c r="C196" s="270" t="s">
        <v>652</v>
      </c>
      <c r="D196" s="264"/>
      <c r="E196" s="264"/>
      <c r="F196" s="285" t="s">
        <v>559</v>
      </c>
      <c r="G196" s="264"/>
      <c r="H196" s="264" t="s">
        <v>653</v>
      </c>
      <c r="I196" s="264" t="s">
        <v>593</v>
      </c>
      <c r="J196" s="264"/>
      <c r="K196" s="307"/>
    </row>
    <row r="197" ht="15" customHeight="1">
      <c r="B197" s="286"/>
      <c r="C197" s="270" t="s">
        <v>654</v>
      </c>
      <c r="D197" s="264"/>
      <c r="E197" s="264"/>
      <c r="F197" s="285" t="s">
        <v>565</v>
      </c>
      <c r="G197" s="264"/>
      <c r="H197" s="264" t="s">
        <v>655</v>
      </c>
      <c r="I197" s="264" t="s">
        <v>593</v>
      </c>
      <c r="J197" s="264"/>
      <c r="K197" s="307"/>
    </row>
    <row r="198" ht="15" customHeight="1">
      <c r="B198" s="313"/>
      <c r="C198" s="321"/>
      <c r="D198" s="295"/>
      <c r="E198" s="295"/>
      <c r="F198" s="295"/>
      <c r="G198" s="295"/>
      <c r="H198" s="295"/>
      <c r="I198" s="295"/>
      <c r="J198" s="295"/>
      <c r="K198" s="314"/>
    </row>
    <row r="199" ht="18.75" customHeight="1">
      <c r="B199" s="260"/>
      <c r="C199" s="264"/>
      <c r="D199" s="264"/>
      <c r="E199" s="264"/>
      <c r="F199" s="285"/>
      <c r="G199" s="264"/>
      <c r="H199" s="264"/>
      <c r="I199" s="264"/>
      <c r="J199" s="264"/>
      <c r="K199" s="260"/>
    </row>
    <row r="200" ht="18.75" customHeight="1">
      <c r="B200" s="271"/>
      <c r="C200" s="271"/>
      <c r="D200" s="271"/>
      <c r="E200" s="271"/>
      <c r="F200" s="271"/>
      <c r="G200" s="271"/>
      <c r="H200" s="271"/>
      <c r="I200" s="271"/>
      <c r="J200" s="271"/>
      <c r="K200" s="271"/>
    </row>
    <row r="201" ht="13.5">
      <c r="B201" s="250"/>
      <c r="C201" s="251"/>
      <c r="D201" s="251"/>
      <c r="E201" s="251"/>
      <c r="F201" s="251"/>
      <c r="G201" s="251"/>
      <c r="H201" s="251"/>
      <c r="I201" s="251"/>
      <c r="J201" s="251"/>
      <c r="K201" s="252"/>
    </row>
    <row r="202" ht="21" customHeight="1">
      <c r="B202" s="253"/>
      <c r="C202" s="254" t="s">
        <v>656</v>
      </c>
      <c r="D202" s="254"/>
      <c r="E202" s="254"/>
      <c r="F202" s="254"/>
      <c r="G202" s="254"/>
      <c r="H202" s="254"/>
      <c r="I202" s="254"/>
      <c r="J202" s="254"/>
      <c r="K202" s="255"/>
    </row>
    <row r="203" ht="25.5" customHeight="1">
      <c r="B203" s="253"/>
      <c r="C203" s="322" t="s">
        <v>657</v>
      </c>
      <c r="D203" s="322"/>
      <c r="E203" s="322"/>
      <c r="F203" s="322" t="s">
        <v>658</v>
      </c>
      <c r="G203" s="323"/>
      <c r="H203" s="322" t="s">
        <v>659</v>
      </c>
      <c r="I203" s="322"/>
      <c r="J203" s="322"/>
      <c r="K203" s="255"/>
    </row>
    <row r="204" ht="5.25" customHeight="1">
      <c r="B204" s="286"/>
      <c r="C204" s="283"/>
      <c r="D204" s="283"/>
      <c r="E204" s="283"/>
      <c r="F204" s="283"/>
      <c r="G204" s="264"/>
      <c r="H204" s="283"/>
      <c r="I204" s="283"/>
      <c r="J204" s="283"/>
      <c r="K204" s="307"/>
    </row>
    <row r="205" ht="15" customHeight="1">
      <c r="B205" s="286"/>
      <c r="C205" s="264" t="s">
        <v>649</v>
      </c>
      <c r="D205" s="264"/>
      <c r="E205" s="264"/>
      <c r="F205" s="285" t="s">
        <v>41</v>
      </c>
      <c r="G205" s="264"/>
      <c r="H205" s="264" t="s">
        <v>660</v>
      </c>
      <c r="I205" s="264"/>
      <c r="J205" s="264"/>
      <c r="K205" s="307"/>
    </row>
    <row r="206" ht="15" customHeight="1">
      <c r="B206" s="286"/>
      <c r="C206" s="292"/>
      <c r="D206" s="264"/>
      <c r="E206" s="264"/>
      <c r="F206" s="285" t="s">
        <v>42</v>
      </c>
      <c r="G206" s="264"/>
      <c r="H206" s="264" t="s">
        <v>661</v>
      </c>
      <c r="I206" s="264"/>
      <c r="J206" s="264"/>
      <c r="K206" s="307"/>
    </row>
    <row r="207" ht="15" customHeight="1">
      <c r="B207" s="286"/>
      <c r="C207" s="292"/>
      <c r="D207" s="264"/>
      <c r="E207" s="264"/>
      <c r="F207" s="285" t="s">
        <v>45</v>
      </c>
      <c r="G207" s="264"/>
      <c r="H207" s="264" t="s">
        <v>662</v>
      </c>
      <c r="I207" s="264"/>
      <c r="J207" s="264"/>
      <c r="K207" s="307"/>
    </row>
    <row r="208" ht="15" customHeight="1">
      <c r="B208" s="286"/>
      <c r="C208" s="264"/>
      <c r="D208" s="264"/>
      <c r="E208" s="264"/>
      <c r="F208" s="285" t="s">
        <v>43</v>
      </c>
      <c r="G208" s="264"/>
      <c r="H208" s="264" t="s">
        <v>663</v>
      </c>
      <c r="I208" s="264"/>
      <c r="J208" s="264"/>
      <c r="K208" s="307"/>
    </row>
    <row r="209" ht="15" customHeight="1">
      <c r="B209" s="286"/>
      <c r="C209" s="264"/>
      <c r="D209" s="264"/>
      <c r="E209" s="264"/>
      <c r="F209" s="285" t="s">
        <v>44</v>
      </c>
      <c r="G209" s="264"/>
      <c r="H209" s="264" t="s">
        <v>664</v>
      </c>
      <c r="I209" s="264"/>
      <c r="J209" s="264"/>
      <c r="K209" s="307"/>
    </row>
    <row r="210" ht="15" customHeight="1">
      <c r="B210" s="286"/>
      <c r="C210" s="264"/>
      <c r="D210" s="264"/>
      <c r="E210" s="264"/>
      <c r="F210" s="285"/>
      <c r="G210" s="264"/>
      <c r="H210" s="264"/>
      <c r="I210" s="264"/>
      <c r="J210" s="264"/>
      <c r="K210" s="307"/>
    </row>
    <row r="211" ht="15" customHeight="1">
      <c r="B211" s="286"/>
      <c r="C211" s="264" t="s">
        <v>605</v>
      </c>
      <c r="D211" s="264"/>
      <c r="E211" s="264"/>
      <c r="F211" s="285" t="s">
        <v>77</v>
      </c>
      <c r="G211" s="264"/>
      <c r="H211" s="264" t="s">
        <v>665</v>
      </c>
      <c r="I211" s="264"/>
      <c r="J211" s="264"/>
      <c r="K211" s="307"/>
    </row>
    <row r="212" ht="15" customHeight="1">
      <c r="B212" s="286"/>
      <c r="C212" s="292"/>
      <c r="D212" s="264"/>
      <c r="E212" s="264"/>
      <c r="F212" s="285" t="s">
        <v>503</v>
      </c>
      <c r="G212" s="264"/>
      <c r="H212" s="264" t="s">
        <v>504</v>
      </c>
      <c r="I212" s="264"/>
      <c r="J212" s="264"/>
      <c r="K212" s="307"/>
    </row>
    <row r="213" ht="15" customHeight="1">
      <c r="B213" s="286"/>
      <c r="C213" s="264"/>
      <c r="D213" s="264"/>
      <c r="E213" s="264"/>
      <c r="F213" s="285" t="s">
        <v>501</v>
      </c>
      <c r="G213" s="264"/>
      <c r="H213" s="264" t="s">
        <v>666</v>
      </c>
      <c r="I213" s="264"/>
      <c r="J213" s="264"/>
      <c r="K213" s="307"/>
    </row>
    <row r="214" ht="15" customHeight="1">
      <c r="B214" s="324"/>
      <c r="C214" s="292"/>
      <c r="D214" s="292"/>
      <c r="E214" s="292"/>
      <c r="F214" s="285" t="s">
        <v>505</v>
      </c>
      <c r="G214" s="270"/>
      <c r="H214" s="311" t="s">
        <v>506</v>
      </c>
      <c r="I214" s="311"/>
      <c r="J214" s="311"/>
      <c r="K214" s="325"/>
    </row>
    <row r="215" ht="15" customHeight="1">
      <c r="B215" s="324"/>
      <c r="C215" s="292"/>
      <c r="D215" s="292"/>
      <c r="E215" s="292"/>
      <c r="F215" s="285" t="s">
        <v>257</v>
      </c>
      <c r="G215" s="270"/>
      <c r="H215" s="311" t="s">
        <v>667</v>
      </c>
      <c r="I215" s="311"/>
      <c r="J215" s="311"/>
      <c r="K215" s="325"/>
    </row>
    <row r="216" ht="15" customHeight="1">
      <c r="B216" s="324"/>
      <c r="C216" s="292"/>
      <c r="D216" s="292"/>
      <c r="E216" s="292"/>
      <c r="F216" s="326"/>
      <c r="G216" s="270"/>
      <c r="H216" s="327"/>
      <c r="I216" s="327"/>
      <c r="J216" s="327"/>
      <c r="K216" s="325"/>
    </row>
    <row r="217" ht="15" customHeight="1">
      <c r="B217" s="324"/>
      <c r="C217" s="264" t="s">
        <v>629</v>
      </c>
      <c r="D217" s="292"/>
      <c r="E217" s="292"/>
      <c r="F217" s="285">
        <v>1</v>
      </c>
      <c r="G217" s="270"/>
      <c r="H217" s="311" t="s">
        <v>668</v>
      </c>
      <c r="I217" s="311"/>
      <c r="J217" s="311"/>
      <c r="K217" s="325"/>
    </row>
    <row r="218" ht="15" customHeight="1">
      <c r="B218" s="324"/>
      <c r="C218" s="292"/>
      <c r="D218" s="292"/>
      <c r="E218" s="292"/>
      <c r="F218" s="285">
        <v>2</v>
      </c>
      <c r="G218" s="270"/>
      <c r="H218" s="311" t="s">
        <v>669</v>
      </c>
      <c r="I218" s="311"/>
      <c r="J218" s="311"/>
      <c r="K218" s="325"/>
    </row>
    <row r="219" ht="15" customHeight="1">
      <c r="B219" s="324"/>
      <c r="C219" s="292"/>
      <c r="D219" s="292"/>
      <c r="E219" s="292"/>
      <c r="F219" s="285">
        <v>3</v>
      </c>
      <c r="G219" s="270"/>
      <c r="H219" s="311" t="s">
        <v>670</v>
      </c>
      <c r="I219" s="311"/>
      <c r="J219" s="311"/>
      <c r="K219" s="325"/>
    </row>
    <row r="220" ht="15" customHeight="1">
      <c r="B220" s="324"/>
      <c r="C220" s="292"/>
      <c r="D220" s="292"/>
      <c r="E220" s="292"/>
      <c r="F220" s="285">
        <v>4</v>
      </c>
      <c r="G220" s="270"/>
      <c r="H220" s="311" t="s">
        <v>671</v>
      </c>
      <c r="I220" s="311"/>
      <c r="J220" s="311"/>
      <c r="K220" s="325"/>
    </row>
    <row r="221" ht="12.75" customHeight="1">
      <c r="B221" s="328"/>
      <c r="C221" s="329"/>
      <c r="D221" s="329"/>
      <c r="E221" s="329"/>
      <c r="F221" s="329"/>
      <c r="G221" s="329"/>
      <c r="H221" s="329"/>
      <c r="I221" s="329"/>
      <c r="J221" s="329"/>
      <c r="K221" s="330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8:J218"/>
    <mergeCell ref="H219:J219"/>
    <mergeCell ref="H203:J203"/>
    <mergeCell ref="H205:J205"/>
    <mergeCell ref="H220:J220"/>
    <mergeCell ref="H208:J208"/>
    <mergeCell ref="H209:J209"/>
    <mergeCell ref="H211:J211"/>
    <mergeCell ref="H212:J212"/>
    <mergeCell ref="H213:J213"/>
    <mergeCell ref="H214:J214"/>
    <mergeCell ref="H215:J215"/>
    <mergeCell ref="H206:J206"/>
    <mergeCell ref="H207:J207"/>
    <mergeCell ref="D67:J67"/>
    <mergeCell ref="D68:J68"/>
    <mergeCell ref="C73:J73"/>
    <mergeCell ref="C100:J100"/>
    <mergeCell ref="C120:J120"/>
    <mergeCell ref="C145:J145"/>
    <mergeCell ref="C169:J169"/>
    <mergeCell ref="C202:J202"/>
    <mergeCell ref="D60:J60"/>
    <mergeCell ref="D61:J61"/>
    <mergeCell ref="D63:J63"/>
    <mergeCell ref="D64:J64"/>
    <mergeCell ref="D65:J65"/>
    <mergeCell ref="D66:J66"/>
    <mergeCell ref="C53:J53"/>
    <mergeCell ref="C55:J55"/>
    <mergeCell ref="D56:J56"/>
    <mergeCell ref="D57:J57"/>
    <mergeCell ref="D58:J58"/>
    <mergeCell ref="D59:J59"/>
    <mergeCell ref="G43:J43"/>
    <mergeCell ref="D45:J45"/>
    <mergeCell ref="E46:J46"/>
    <mergeCell ref="E47:J47"/>
    <mergeCell ref="E48:J48"/>
    <mergeCell ref="D49:J49"/>
    <mergeCell ref="F20:J20"/>
    <mergeCell ref="F21:J21"/>
    <mergeCell ref="C23:J23"/>
    <mergeCell ref="C24:J24"/>
    <mergeCell ref="C50:J50"/>
    <mergeCell ref="C52:J52"/>
    <mergeCell ref="G39:J39"/>
    <mergeCell ref="G40:J40"/>
    <mergeCell ref="G41:J41"/>
    <mergeCell ref="G42:J42"/>
    <mergeCell ref="D31:J31"/>
    <mergeCell ref="D32:J32"/>
    <mergeCell ref="D33:J33"/>
    <mergeCell ref="G34:J34"/>
    <mergeCell ref="G35:J35"/>
    <mergeCell ref="G36:J36"/>
    <mergeCell ref="D14:J14"/>
    <mergeCell ref="D15:J15"/>
    <mergeCell ref="F16:J16"/>
    <mergeCell ref="F17:J17"/>
    <mergeCell ref="G37:J37"/>
    <mergeCell ref="G38:J38"/>
    <mergeCell ref="D25:J25"/>
    <mergeCell ref="D26:J26"/>
    <mergeCell ref="D28:J28"/>
    <mergeCell ref="D29:J29"/>
    <mergeCell ref="F18:J18"/>
    <mergeCell ref="F19:J19"/>
    <mergeCell ref="C9:J9"/>
    <mergeCell ref="D10:J10"/>
    <mergeCell ref="C3:J3"/>
    <mergeCell ref="C4:J4"/>
    <mergeCell ref="C6:J6"/>
    <mergeCell ref="C7:J7"/>
    <mergeCell ref="D11:J11"/>
    <mergeCell ref="D13:J13"/>
  </mergeCells>
  <pageSetup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Frnka Jan</dc:creator>
  <cp:lastModifiedBy>Frnka Jan</cp:lastModifiedBy>
  <dcterms:created xsi:type="dcterms:W3CDTF">2018-08-08T06:58:00Z</dcterms:created>
  <dcterms:modified xsi:type="dcterms:W3CDTF">2018-08-08T06:58:07Z</dcterms:modified>
</cp:coreProperties>
</file>